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040"/>
  </bookViews>
  <sheets>
    <sheet name=" 1" sheetId="1" r:id="rId1"/>
    <sheet name=" 2" sheetId="2" r:id="rId2"/>
    <sheet name="Лист1" sheetId="3" r:id="rId3"/>
  </sheets>
  <definedNames>
    <definedName name="_xlnm.Print_Titles" localSheetId="0">' 1'!$2:$5</definedName>
    <definedName name="_xlnm.Print_Titles" localSheetId="1">' 2'!$2:$5</definedName>
    <definedName name="_xlnm.Print_Area" localSheetId="0">' 1'!$A$1:$L$31</definedName>
    <definedName name="_xlnm.Print_Area" localSheetId="1">' 2'!$A$1:$L$34</definedName>
    <definedName name="_xlnm.Print_Area" localSheetId="2">Лист1!$A$1:$L$21</definedName>
  </definedNames>
  <calcPr calcId="114210" fullCalcOnLoad="1"/>
</workbook>
</file>

<file path=xl/calcChain.xml><?xml version="1.0" encoding="utf-8"?>
<calcChain xmlns="http://schemas.openxmlformats.org/spreadsheetml/2006/main">
  <c r="I26" i="2"/>
  <c r="H26"/>
  <c r="G26"/>
  <c r="G25"/>
  <c r="G24"/>
  <c r="D24"/>
  <c r="G23"/>
  <c r="L22"/>
  <c r="K22"/>
  <c r="G22"/>
  <c r="J22"/>
  <c r="L21"/>
  <c r="K21"/>
  <c r="G21"/>
  <c r="D21"/>
  <c r="L20"/>
  <c r="K20"/>
  <c r="G20"/>
  <c r="D20"/>
  <c r="J20"/>
  <c r="L19"/>
  <c r="K19"/>
  <c r="G19"/>
  <c r="D19"/>
  <c r="L18"/>
  <c r="K18"/>
  <c r="G18"/>
  <c r="D18"/>
  <c r="J18"/>
  <c r="L17"/>
  <c r="K17"/>
  <c r="G17"/>
  <c r="D17"/>
  <c r="K16"/>
  <c r="G16"/>
  <c r="D16"/>
  <c r="J16"/>
  <c r="K15"/>
  <c r="G15"/>
  <c r="D15"/>
  <c r="K14"/>
  <c r="G14"/>
  <c r="D14"/>
  <c r="J14"/>
  <c r="D13"/>
  <c r="D12"/>
  <c r="D11"/>
  <c r="D10"/>
  <c r="D9"/>
  <c r="D8"/>
  <c r="D7"/>
  <c r="D6"/>
  <c r="I52" i="1"/>
  <c r="T51"/>
  <c r="H52"/>
  <c r="G52"/>
  <c r="N52"/>
  <c r="S51"/>
  <c r="N51"/>
  <c r="G51"/>
  <c r="G50"/>
  <c r="U48"/>
  <c r="U49"/>
  <c r="D50"/>
  <c r="M50"/>
  <c r="W49"/>
  <c r="G49"/>
  <c r="N49"/>
  <c r="D49"/>
  <c r="M49"/>
  <c r="W48"/>
  <c r="V48"/>
  <c r="V49"/>
  <c r="T48"/>
  <c r="S48"/>
  <c r="P48"/>
  <c r="N48"/>
  <c r="L48"/>
  <c r="Q48"/>
  <c r="K48"/>
  <c r="G48"/>
  <c r="D48"/>
  <c r="M48"/>
  <c r="P47"/>
  <c r="N47"/>
  <c r="L47"/>
  <c r="Q47"/>
  <c r="K47"/>
  <c r="G47"/>
  <c r="D47"/>
  <c r="M47"/>
  <c r="P46"/>
  <c r="N46"/>
  <c r="L46"/>
  <c r="Q46"/>
  <c r="K46"/>
  <c r="G46"/>
  <c r="D46"/>
  <c r="M46"/>
  <c r="P45"/>
  <c r="N45"/>
  <c r="L45"/>
  <c r="Q45"/>
  <c r="K45"/>
  <c r="G45"/>
  <c r="D45"/>
  <c r="M45"/>
  <c r="P44"/>
  <c r="N44"/>
  <c r="L44"/>
  <c r="Q44"/>
  <c r="K44"/>
  <c r="G44"/>
  <c r="D44"/>
  <c r="M44"/>
  <c r="P43"/>
  <c r="N43"/>
  <c r="L43"/>
  <c r="Q43"/>
  <c r="K43"/>
  <c r="G43"/>
  <c r="D43"/>
  <c r="M43"/>
  <c r="P42"/>
  <c r="N42"/>
  <c r="L42"/>
  <c r="Q42"/>
  <c r="K42"/>
  <c r="G42"/>
  <c r="D42"/>
  <c r="M42"/>
  <c r="P41"/>
  <c r="N41"/>
  <c r="L41"/>
  <c r="Q41"/>
  <c r="K41"/>
  <c r="G41"/>
  <c r="D41"/>
  <c r="M41"/>
  <c r="P40"/>
  <c r="N40"/>
  <c r="L40"/>
  <c r="Q40"/>
  <c r="K40"/>
  <c r="G40"/>
  <c r="D40"/>
  <c r="M40"/>
  <c r="D39"/>
  <c r="M39"/>
  <c r="D38"/>
  <c r="M38"/>
  <c r="D37"/>
  <c r="M37"/>
  <c r="D36"/>
  <c r="M36"/>
  <c r="D35"/>
  <c r="M35"/>
  <c r="D34"/>
  <c r="M34"/>
  <c r="D33"/>
  <c r="M33"/>
  <c r="D32"/>
  <c r="P31"/>
  <c r="O31"/>
  <c r="D31"/>
  <c r="M31"/>
  <c r="D30"/>
  <c r="M30"/>
  <c r="D29"/>
  <c r="M29"/>
  <c r="D28"/>
  <c r="M28"/>
  <c r="D27"/>
  <c r="M27"/>
  <c r="D26"/>
  <c r="M26"/>
  <c r="D25"/>
  <c r="M25"/>
  <c r="P24"/>
  <c r="O24"/>
  <c r="D24"/>
  <c r="M24"/>
  <c r="P23"/>
  <c r="O23"/>
  <c r="D23"/>
  <c r="N23"/>
  <c r="D22"/>
  <c r="M22"/>
  <c r="F21"/>
  <c r="P21"/>
  <c r="E21"/>
  <c r="O21"/>
  <c r="D20"/>
  <c r="M20"/>
  <c r="D19"/>
  <c r="M19"/>
  <c r="D18"/>
  <c r="M18"/>
  <c r="F17"/>
  <c r="F12"/>
  <c r="F11"/>
  <c r="E17"/>
  <c r="O17"/>
  <c r="D17"/>
  <c r="M17"/>
  <c r="D16"/>
  <c r="M16"/>
  <c r="D15"/>
  <c r="M15"/>
  <c r="D14"/>
  <c r="M14"/>
  <c r="D13"/>
  <c r="M13"/>
  <c r="P12"/>
  <c r="E12"/>
  <c r="L10"/>
  <c r="Q10"/>
  <c r="K10"/>
  <c r="P10"/>
  <c r="G10"/>
  <c r="N10"/>
  <c r="D10"/>
  <c r="M10"/>
  <c r="G9"/>
  <c r="N9"/>
  <c r="L9"/>
  <c r="Q9"/>
  <c r="K9"/>
  <c r="P9"/>
  <c r="D9"/>
  <c r="M9"/>
  <c r="G8"/>
  <c r="N8"/>
  <c r="L8"/>
  <c r="Q8"/>
  <c r="K8"/>
  <c r="P8"/>
  <c r="D8"/>
  <c r="M8"/>
  <c r="I7"/>
  <c r="W8"/>
  <c r="H7"/>
  <c r="E7"/>
  <c r="K7"/>
  <c r="P7"/>
  <c r="F7"/>
  <c r="P6"/>
  <c r="S8"/>
  <c r="O6"/>
  <c r="D6"/>
  <c r="M6"/>
  <c r="J15" i="2"/>
  <c r="J17"/>
  <c r="J19"/>
  <c r="J21"/>
  <c r="P22" i="1"/>
  <c r="M23"/>
  <c r="G7"/>
  <c r="U8"/>
  <c r="L7"/>
  <c r="Q7"/>
  <c r="T7"/>
  <c r="T8"/>
  <c r="P11"/>
  <c r="J8"/>
  <c r="O8"/>
  <c r="J9"/>
  <c r="O9"/>
  <c r="D12"/>
  <c r="E11"/>
  <c r="O11"/>
  <c r="P17"/>
  <c r="M32"/>
  <c r="N31"/>
  <c r="J40"/>
  <c r="O40"/>
  <c r="J42"/>
  <c r="O42"/>
  <c r="J44"/>
  <c r="O44"/>
  <c r="J46"/>
  <c r="O46"/>
  <c r="J48"/>
  <c r="O48"/>
  <c r="D7"/>
  <c r="N7"/>
  <c r="V7"/>
  <c r="V8"/>
  <c r="J10"/>
  <c r="O10"/>
  <c r="O12"/>
  <c r="N17"/>
  <c r="O22"/>
  <c r="D21"/>
  <c r="N24"/>
  <c r="J41"/>
  <c r="O41"/>
  <c r="J43"/>
  <c r="O43"/>
  <c r="J45"/>
  <c r="O45"/>
  <c r="J47"/>
  <c r="O47"/>
  <c r="R48"/>
  <c r="N50"/>
  <c r="S7"/>
  <c r="U7"/>
  <c r="W7"/>
  <c r="R51"/>
  <c r="D11"/>
  <c r="N11"/>
  <c r="N21"/>
  <c r="M21"/>
  <c r="N22"/>
  <c r="M7"/>
  <c r="R8"/>
  <c r="R7"/>
  <c r="J7"/>
  <c r="O7"/>
  <c r="N12"/>
  <c r="M12"/>
  <c r="M11"/>
  <c r="N6"/>
</calcChain>
</file>

<file path=xl/sharedStrings.xml><?xml version="1.0" encoding="utf-8"?>
<sst xmlns="http://schemas.openxmlformats.org/spreadsheetml/2006/main" count="470" uniqueCount="138">
  <si>
    <t>Продовження форми № 1-ДСД</t>
  </si>
  <si>
    <t>Показники</t>
  </si>
  <si>
    <t>Номер         рядка</t>
  </si>
  <si>
    <t>Кількість, одиниць</t>
  </si>
  <si>
    <t xml:space="preserve">            Сума допомоги, тис. грн. *</t>
  </si>
  <si>
    <t>Середній розмір допомоги, грн.**</t>
  </si>
  <si>
    <t xml:space="preserve">усього                         </t>
  </si>
  <si>
    <t>у тому числі:</t>
  </si>
  <si>
    <t>усього</t>
  </si>
  <si>
    <t>міська місцевість</t>
  </si>
  <si>
    <t>сільська місцевість</t>
  </si>
  <si>
    <t>міська  місцевість</t>
  </si>
  <si>
    <t>А</t>
  </si>
  <si>
    <t>Б</t>
  </si>
  <si>
    <t xml:space="preserve">Кількість сімей, які  звернулися за допомогою протягом звітного року </t>
  </si>
  <si>
    <t>01</t>
  </si>
  <si>
    <t>X</t>
  </si>
  <si>
    <t>більше</t>
  </si>
  <si>
    <t>Кількість сімей, яким призначена допомога протягом звітного року (р.03+р.04+р.05= р.38+р.39+р.40+р.41+р.42)</t>
  </si>
  <si>
    <t>02</t>
  </si>
  <si>
    <t>З їх числа: кількість сімей, до складу яких входять лише працездатні особи</t>
  </si>
  <si>
    <t>03</t>
  </si>
  <si>
    <t xml:space="preserve">   кількість сімей, до складу яких входять непрацездатні особи                     (крім інвалідів)</t>
  </si>
  <si>
    <t>04</t>
  </si>
  <si>
    <t xml:space="preserve">   кількість сімей, до складу яких входять інваліди (у т. ч. діти-інваліди)</t>
  </si>
  <si>
    <t>05</t>
  </si>
  <si>
    <t>Загальна кількість осіб, які враховані при призначенні допомоги  (р.07+р.12+р.15+р.16)</t>
  </si>
  <si>
    <t>06</t>
  </si>
  <si>
    <t xml:space="preserve">З їх числа: кількість працездатних осіб (р.08+р.09+р.10+р.11) </t>
  </si>
  <si>
    <t>07</t>
  </si>
  <si>
    <t>з них особи віком від 18 до 23 років, які навчаються за денною формою навчання і не мають власних сімей</t>
  </si>
  <si>
    <t>08</t>
  </si>
  <si>
    <t xml:space="preserve">у сім’ях лише з працездатними особами </t>
  </si>
  <si>
    <t>09</t>
  </si>
  <si>
    <t>у сім’ях з непрацездатними особами (крім інвалідів)</t>
  </si>
  <si>
    <t>10</t>
  </si>
  <si>
    <t xml:space="preserve">у сім’ях з інвалідами </t>
  </si>
  <si>
    <t>11</t>
  </si>
  <si>
    <t xml:space="preserve">   кількість непрацездатних дорослих (р.13+р.14)</t>
  </si>
  <si>
    <t>12</t>
  </si>
  <si>
    <t>13</t>
  </si>
  <si>
    <t>14</t>
  </si>
  <si>
    <t xml:space="preserve">   кількість інвалідів-дорослих </t>
  </si>
  <si>
    <t>15</t>
  </si>
  <si>
    <t xml:space="preserve">   кількість дітей  (р.17+р.18+р.19=р.30+р.31+р.32+р.33) </t>
  </si>
  <si>
    <t>16</t>
  </si>
  <si>
    <t>перевірка дітей (0)</t>
  </si>
  <si>
    <t xml:space="preserve">     у сім’ях з працездатними особами </t>
  </si>
  <si>
    <t>17</t>
  </si>
  <si>
    <t xml:space="preserve">     у сім’ях з непрацездатними особами (крім інвалідів) </t>
  </si>
  <si>
    <t>18</t>
  </si>
  <si>
    <t>може бути більшою р. 18</t>
  </si>
  <si>
    <t xml:space="preserve">     у сім’ях з інвалідами </t>
  </si>
  <si>
    <t>19</t>
  </si>
  <si>
    <t>може бути більшою р. 19</t>
  </si>
  <si>
    <t>З рядка 18: кількість дітей, які виховуються одинокими матерями (батьками/усиновителями)</t>
  </si>
  <si>
    <t>20</t>
  </si>
  <si>
    <t>кількість дітей, які виховуються в багатодітних сім’ях</t>
  </si>
  <si>
    <t>21</t>
  </si>
  <si>
    <t>кількість дітей в інших сім’ях з непрацездатними особами</t>
  </si>
  <si>
    <t>22</t>
  </si>
  <si>
    <t xml:space="preserve">З рядка 19: кількість дітей, які виховуються одинокими матерями-інвалідами (батьками/усиновителями)  </t>
  </si>
  <si>
    <t>23</t>
  </si>
  <si>
    <t>кількість дітей, які виховуються в багатодітних сім’ях батьками-інвалідами</t>
  </si>
  <si>
    <t>24</t>
  </si>
  <si>
    <t>кількість дітей в інших сім’ях з  інвалідами-дорослими</t>
  </si>
  <si>
    <t>25</t>
  </si>
  <si>
    <t>кількість дітей-інвалідів</t>
  </si>
  <si>
    <t>26</t>
  </si>
  <si>
    <t>може бути більшою р. 26</t>
  </si>
  <si>
    <t xml:space="preserve">     з них: кількість дітей-інвалідів, які виховуються                                                                                                                                                              інвалідами-дорослими</t>
  </si>
  <si>
    <t>27</t>
  </si>
  <si>
    <t xml:space="preserve">     кількість дітей-інвалідів, які виховуються одинокими матерями-інвалідами (батьками/усиновителями)  </t>
  </si>
  <si>
    <t>28</t>
  </si>
  <si>
    <t xml:space="preserve">     кількість дітей-інвалідів, які виховуються в багатодітних сім’ях</t>
  </si>
  <si>
    <t>29</t>
  </si>
  <si>
    <t>З рядка 16 розподіл  дітей за віком: до 3 років</t>
  </si>
  <si>
    <t>30</t>
  </si>
  <si>
    <t>від 3 до 6 років</t>
  </si>
  <si>
    <t>31</t>
  </si>
  <si>
    <t>від 6 до 13 років</t>
  </si>
  <si>
    <t>32</t>
  </si>
  <si>
    <t>від 13 до 18 років</t>
  </si>
  <si>
    <t>33</t>
  </si>
  <si>
    <t>З рядка 06  загальна кількість осіб, які проживають і працюють (навчаються) на території населеного пункту, якому надано статус гірського</t>
  </si>
  <si>
    <t>34</t>
  </si>
  <si>
    <t>З рядка 02 кількість сімей, яким допомога призначена:у розмірі, зменшеному на 20 відсотків</t>
  </si>
  <si>
    <t>35</t>
  </si>
  <si>
    <t>у розмірі, зменшеному на 40 відсотків</t>
  </si>
  <si>
    <t>36</t>
  </si>
  <si>
    <t>у розмірі, зменшеному на 50 відсотків</t>
  </si>
  <si>
    <t>37</t>
  </si>
  <si>
    <t>З рядка 02 кількість сімей, яким призначена  допомога, за кількістю членів сім’ї: з 1 особи</t>
  </si>
  <si>
    <t>38</t>
  </si>
  <si>
    <t>з 2 осіб</t>
  </si>
  <si>
    <t>39</t>
  </si>
  <si>
    <t>з 3 осіб</t>
  </si>
  <si>
    <t>40</t>
  </si>
  <si>
    <t>з 4 осіб</t>
  </si>
  <si>
    <t>41</t>
  </si>
  <si>
    <t>з 5 та більше осіб</t>
  </si>
  <si>
    <t>42</t>
  </si>
  <si>
    <t>Загальна кількість виплат допомоги, передбачених протягом звітного року, та її нарахована сума</t>
  </si>
  <si>
    <t>43</t>
  </si>
  <si>
    <t>з них у грудні звітного року</t>
  </si>
  <si>
    <t>44</t>
  </si>
  <si>
    <t>Загальна кількість виплат допомоги протягом звітного року та сума, профінансована  для її виплати</t>
  </si>
  <si>
    <t>45</t>
  </si>
  <si>
    <t>з профінансованої суми на послуги поштового зв’язку</t>
  </si>
  <si>
    <t>46</t>
  </si>
  <si>
    <t>кредиторська заборгованість</t>
  </si>
  <si>
    <t>Кредиторська заборгованість із виплати допомоги станом на               01 січня наступного за звітним періодом року  (р.43-р.45+р.46)</t>
  </si>
  <si>
    <t>47</t>
  </si>
  <si>
    <t>*   У тис. грн. - з одним десятковим знаком, а управління праці та соціального захисту населення районних, районних у містах Києві та Севастополі державних адміністрацій  та органів місцевого самоврядування (у разі їх створення) – у грн.</t>
  </si>
  <si>
    <t>**  У грн . - з двома десятковими знаками.</t>
  </si>
  <si>
    <t>" 27 " лютого 2017 р.</t>
  </si>
  <si>
    <t xml:space="preserve">                          (прізвище, ініціали і номер телефону виконавця)</t>
  </si>
  <si>
    <t xml:space="preserve">Звітність  </t>
  </si>
  <si>
    <t>Звіт про надання державної соціальної допомоги малозабезпеченим сім'ям</t>
  </si>
  <si>
    <t>Подають</t>
  </si>
  <si>
    <t>Термін подання</t>
  </si>
  <si>
    <t xml:space="preserve">Управління праці та соціального захисту населення районних, районних у містах Києві та Севастополі державних адміністрацій та органів місцевого самоврядування (у разі їх створення),  </t>
  </si>
  <si>
    <t xml:space="preserve">до 1 лютого                                                                     </t>
  </si>
  <si>
    <r>
      <t>Форма № 1-ДСД</t>
    </r>
    <r>
      <rPr>
        <sz val="12"/>
        <rFont val="Arial Cyr"/>
        <charset val="204"/>
      </rPr>
      <t xml:space="preserve">  Річна                                                          ЗАТВЕРДЖЕНО</t>
    </r>
    <r>
      <rPr>
        <sz val="10"/>
        <rFont val="Arial Cyr"/>
        <family val="2"/>
        <charset val="204"/>
      </rPr>
      <t xml:space="preserve">             </t>
    </r>
    <r>
      <rPr>
        <sz val="10"/>
        <rFont val="Arial Cyr"/>
        <charset val="204"/>
      </rPr>
      <t xml:space="preserve">  Наказ Міністерства соціальної політики України  26 березня 2013 року                                 № 144                                              За погодженням з Державною службою статистики України                      </t>
    </r>
  </si>
  <si>
    <t xml:space="preserve">центри з нарахування і виплати допомоги та пенсій (у разі їх створення) - Міністерству соціальної політики  Автономної Республіки Крим, структурним підрозділам з питань соціального захисту населення обласних,  Київської та Севастопольської міських державних адміністрацій.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</si>
  <si>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до 5 лютого                                                     </t>
  </si>
  <si>
    <t xml:space="preserve">Міністерство соціальної політики Автономної Республіки Крим, структурні підрозділи з питань соціального захисту населення обласних, Київської та Севастопольської міських державних адміністрацій - Міністерству соціальної політики України, головним управлінням статистики в Автономній Республіці Крим, областях, місті Києві та Управлінню статистики в місті Севастополі. </t>
  </si>
  <si>
    <t xml:space="preserve">  до 1 березня</t>
  </si>
  <si>
    <t xml:space="preserve"> </t>
  </si>
  <si>
    <t>Міністерство соціальної політики України - Державній службі статистики України зведену інформацію по Україні та регіонах</t>
  </si>
  <si>
    <t>до 5 квітня</t>
  </si>
  <si>
    <t>Респондент</t>
  </si>
  <si>
    <t>Код за ЄДРПОУ    25925236</t>
  </si>
  <si>
    <r>
      <t xml:space="preserve">Місцезнаходження  </t>
    </r>
    <r>
      <rPr>
        <b/>
        <sz val="10"/>
        <rFont val="Arial Cyr"/>
        <charset val="204"/>
      </rPr>
      <t xml:space="preserve">  </t>
    </r>
    <r>
      <rPr>
        <b/>
        <u/>
        <sz val="10"/>
        <rFont val="Arial Cyr"/>
        <charset val="204"/>
      </rPr>
      <t xml:space="preserve">  </t>
    </r>
    <r>
      <rPr>
        <b/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             (поштовий індекс, область/Автономна Республіка Крим,  район, населений пункт, вулиця/провулок, площа тощо,                                                                                                                                                                  
                                                                                               _______________________________________________________________________________________________________________________________
                                                                                                  № будинку/корпусу, № квартири/офісу)</t>
    </r>
  </si>
  <si>
    <t>Керівник      _________________________Іван ГУРМАК</t>
  </si>
  <si>
    <t>Виконавець    Галина БОКЛАШКО 26527</t>
  </si>
  <si>
    <t xml:space="preserve"> станом на 01.01.2025</t>
  </si>
  <si>
    <r>
      <t xml:space="preserve">Найменування </t>
    </r>
    <r>
      <rPr>
        <b/>
        <u/>
        <sz val="10"/>
        <rFont val="Arial Cyr"/>
        <charset val="204"/>
      </rPr>
      <t xml:space="preserve"> Управління соціального захисту населення Надвірнянської РДА</t>
    </r>
  </si>
</sst>
</file>

<file path=xl/styles.xml><?xml version="1.0" encoding="utf-8"?>
<styleSheet xmlns="http://schemas.openxmlformats.org/spreadsheetml/2006/main">
  <numFmts count="4">
    <numFmt numFmtId="164" formatCode="#,##0.0_р_."/>
    <numFmt numFmtId="165" formatCode="0.0"/>
    <numFmt numFmtId="166" formatCode="#,##0.0"/>
    <numFmt numFmtId="167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"/>
      <family val="2"/>
    </font>
    <font>
      <b/>
      <sz val="16"/>
      <name val="Arial Cyr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Arial Cyr"/>
      <charset val="204"/>
    </font>
    <font>
      <b/>
      <u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 applyProtection="1">
      <alignment horizontal="right"/>
      <protection locked="0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164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1" fontId="0" fillId="0" borderId="0" xfId="0" applyNumberFormat="1"/>
    <xf numFmtId="3" fontId="0" fillId="0" borderId="0" xfId="0" applyNumberFormat="1"/>
    <xf numFmtId="1" fontId="3" fillId="3" borderId="2" xfId="0" applyNumberFormat="1" applyFont="1" applyFill="1" applyBorder="1" applyAlignment="1" applyProtection="1">
      <alignment horizontal="right"/>
      <protection locked="0"/>
    </xf>
    <xf numFmtId="165" fontId="3" fillId="0" borderId="2" xfId="0" applyNumberFormat="1" applyFont="1" applyBorder="1" applyAlignment="1" applyProtection="1">
      <alignment horizontal="right"/>
      <protection locked="0"/>
    </xf>
    <xf numFmtId="165" fontId="3" fillId="3" borderId="2" xfId="0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Border="1" applyAlignment="1" applyProtection="1">
      <alignment horizontal="right"/>
      <protection locked="0"/>
    </xf>
    <xf numFmtId="166" fontId="0" fillId="0" borderId="0" xfId="0" applyNumberFormat="1"/>
    <xf numFmtId="164" fontId="3" fillId="0" borderId="2" xfId="0" applyNumberFormat="1" applyFont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" fontId="0" fillId="4" borderId="0" xfId="0" applyNumberFormat="1" applyFill="1"/>
    <xf numFmtId="167" fontId="0" fillId="4" borderId="0" xfId="0" applyNumberFormat="1" applyFill="1"/>
    <xf numFmtId="2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2" xfId="0" applyNumberFormat="1" applyBorder="1"/>
    <xf numFmtId="166" fontId="0" fillId="0" borderId="0" xfId="0" applyNumberFormat="1" applyAlignment="1">
      <alignment horizontal="center"/>
    </xf>
    <xf numFmtId="1" fontId="0" fillId="2" borderId="2" xfId="0" applyNumberFormat="1" applyFill="1" applyBorder="1"/>
    <xf numFmtId="3" fontId="0" fillId="5" borderId="0" xfId="0" applyNumberFormat="1" applyFill="1"/>
    <xf numFmtId="4" fontId="0" fillId="0" borderId="0" xfId="0" applyNumberFormat="1"/>
    <xf numFmtId="2" fontId="3" fillId="3" borderId="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/>
    <xf numFmtId="0" fontId="9" fillId="0" borderId="0" xfId="0" applyFont="1" applyAlignment="1">
      <alignment wrapText="1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/>
    <xf numFmtId="0" fontId="6" fillId="0" borderId="9" xfId="0" applyFont="1" applyBorder="1"/>
    <xf numFmtId="0" fontId="6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0" fillId="0" borderId="9" xfId="0" applyBorder="1"/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2"/>
  <sheetViews>
    <sheetView tabSelected="1" view="pageBreakPreview" zoomScaleNormal="100" zoomScaleSheetLayoutView="100" workbookViewId="0">
      <selection activeCell="G6" sqref="G6"/>
    </sheetView>
  </sheetViews>
  <sheetFormatPr defaultRowHeight="12.75"/>
  <cols>
    <col min="1" max="1" width="30.7109375" customWidth="1"/>
    <col min="2" max="2" width="17.42578125" customWidth="1"/>
    <col min="3" max="3" width="5.7109375" customWidth="1"/>
    <col min="5" max="9" width="9.7109375" customWidth="1"/>
    <col min="10" max="10" width="7.7109375" customWidth="1"/>
    <col min="12" max="12" width="9.7109375" customWidth="1"/>
  </cols>
  <sheetData>
    <row r="1" spans="1:23">
      <c r="A1" s="1"/>
      <c r="B1" s="1"/>
      <c r="C1" s="1"/>
      <c r="D1" s="1"/>
      <c r="E1" s="1"/>
      <c r="F1" s="2">
        <v>2</v>
      </c>
      <c r="G1" s="1"/>
      <c r="H1" s="1"/>
      <c r="I1" s="1"/>
      <c r="J1" s="63" t="s">
        <v>0</v>
      </c>
      <c r="K1" s="63"/>
      <c r="L1" s="63"/>
    </row>
    <row r="2" spans="1:23" ht="14.1" customHeight="1">
      <c r="A2" s="59" t="s">
        <v>1</v>
      </c>
      <c r="B2" s="59"/>
      <c r="C2" s="60" t="s">
        <v>2</v>
      </c>
      <c r="D2" s="59" t="s">
        <v>3</v>
      </c>
      <c r="E2" s="59"/>
      <c r="F2" s="59"/>
      <c r="G2" s="59" t="s">
        <v>4</v>
      </c>
      <c r="H2" s="59"/>
      <c r="I2" s="59"/>
      <c r="J2" s="59" t="s">
        <v>5</v>
      </c>
      <c r="K2" s="59"/>
      <c r="L2" s="59"/>
    </row>
    <row r="3" spans="1:23" ht="14.1" customHeight="1">
      <c r="A3" s="59"/>
      <c r="B3" s="59"/>
      <c r="C3" s="60"/>
      <c r="D3" s="64" t="s">
        <v>6</v>
      </c>
      <c r="E3" s="59" t="s">
        <v>7</v>
      </c>
      <c r="F3" s="59"/>
      <c r="G3" s="59" t="s">
        <v>8</v>
      </c>
      <c r="H3" s="59" t="s">
        <v>7</v>
      </c>
      <c r="I3" s="59"/>
      <c r="J3" s="59" t="s">
        <v>8</v>
      </c>
      <c r="K3" s="59" t="s">
        <v>7</v>
      </c>
      <c r="L3" s="59"/>
    </row>
    <row r="4" spans="1:23" ht="21.75" customHeight="1">
      <c r="A4" s="59"/>
      <c r="B4" s="59"/>
      <c r="C4" s="60"/>
      <c r="D4" s="64"/>
      <c r="E4" s="3" t="s">
        <v>9</v>
      </c>
      <c r="F4" s="3" t="s">
        <v>10</v>
      </c>
      <c r="G4" s="59"/>
      <c r="H4" s="4" t="s">
        <v>9</v>
      </c>
      <c r="I4" s="4" t="s">
        <v>10</v>
      </c>
      <c r="J4" s="59"/>
      <c r="K4" s="3" t="s">
        <v>11</v>
      </c>
      <c r="L4" s="3" t="s">
        <v>10</v>
      </c>
    </row>
    <row r="5" spans="1:23" ht="12" customHeight="1">
      <c r="A5" s="59" t="s">
        <v>12</v>
      </c>
      <c r="B5" s="59"/>
      <c r="C5" s="3" t="s">
        <v>13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5">
        <v>7</v>
      </c>
      <c r="K5" s="5">
        <v>8</v>
      </c>
      <c r="L5" s="5">
        <v>9</v>
      </c>
    </row>
    <row r="6" spans="1:23" ht="23.25" customHeight="1">
      <c r="A6" s="40" t="s">
        <v>14</v>
      </c>
      <c r="B6" s="44"/>
      <c r="C6" s="6" t="s">
        <v>15</v>
      </c>
      <c r="D6" s="7">
        <f>E6+F6</f>
        <v>9167</v>
      </c>
      <c r="E6" s="8">
        <v>685</v>
      </c>
      <c r="F6" s="8">
        <v>8482</v>
      </c>
      <c r="G6" s="9" t="s">
        <v>16</v>
      </c>
      <c r="H6" s="9" t="s">
        <v>16</v>
      </c>
      <c r="I6" s="9" t="s">
        <v>16</v>
      </c>
      <c r="J6" s="10" t="s">
        <v>16</v>
      </c>
      <c r="K6" s="10" t="s">
        <v>16</v>
      </c>
      <c r="L6" s="10" t="s">
        <v>16</v>
      </c>
      <c r="M6" s="11">
        <f>D6-(E6+F6)</f>
        <v>0</v>
      </c>
      <c r="N6" s="12">
        <f>D6-D7</f>
        <v>953</v>
      </c>
      <c r="O6" s="12">
        <f>E6-E7</f>
        <v>68</v>
      </c>
      <c r="P6" s="12">
        <f>F6-F7</f>
        <v>885</v>
      </c>
      <c r="Q6" t="s">
        <v>17</v>
      </c>
    </row>
    <row r="7" spans="1:23" ht="23.25" customHeight="1">
      <c r="A7" s="55" t="s">
        <v>18</v>
      </c>
      <c r="B7" s="56"/>
      <c r="C7" s="6" t="s">
        <v>19</v>
      </c>
      <c r="D7" s="7">
        <f t="shared" ref="D7:I7" si="0">D8+D9+D10</f>
        <v>8214</v>
      </c>
      <c r="E7" s="13">
        <f t="shared" si="0"/>
        <v>617</v>
      </c>
      <c r="F7" s="13">
        <f t="shared" si="0"/>
        <v>7597</v>
      </c>
      <c r="G7" s="14">
        <f t="shared" si="0"/>
        <v>41222.299999999996</v>
      </c>
      <c r="H7" s="15">
        <f t="shared" si="0"/>
        <v>3239.2999999999997</v>
      </c>
      <c r="I7" s="14">
        <f t="shared" si="0"/>
        <v>37983</v>
      </c>
      <c r="J7" s="16">
        <f>G7/D7*1000</f>
        <v>5018.5415144874596</v>
      </c>
      <c r="K7" s="16">
        <f>H7/E7*1000</f>
        <v>5250.0810372771475</v>
      </c>
      <c r="L7" s="16">
        <f>I7/F7*1000</f>
        <v>4999.7367381861259</v>
      </c>
      <c r="M7" s="11">
        <f t="shared" ref="M7:M50" si="1">D7-(E7+F7)</f>
        <v>0</v>
      </c>
      <c r="N7" s="17">
        <f>G7-(H7+I7)</f>
        <v>0</v>
      </c>
      <c r="O7" s="17">
        <f>J7-(G7/D7*1000)</f>
        <v>0</v>
      </c>
      <c r="P7" s="17">
        <f t="shared" ref="P7:Q10" si="2">K7-(H7/E7*1000)</f>
        <v>0</v>
      </c>
      <c r="Q7" s="17">
        <f t="shared" si="2"/>
        <v>0</v>
      </c>
      <c r="R7" s="11">
        <f t="shared" ref="R7:W7" si="3">D7-(D8+D9+D10)</f>
        <v>0</v>
      </c>
      <c r="S7" s="11">
        <f t="shared" si="3"/>
        <v>0</v>
      </c>
      <c r="T7" s="11">
        <f t="shared" si="3"/>
        <v>0</v>
      </c>
      <c r="U7" s="11">
        <f t="shared" si="3"/>
        <v>0</v>
      </c>
      <c r="V7" s="11">
        <f t="shared" si="3"/>
        <v>0</v>
      </c>
      <c r="W7" s="11">
        <f t="shared" si="3"/>
        <v>0</v>
      </c>
    </row>
    <row r="8" spans="1:23" ht="25.5" customHeight="1">
      <c r="A8" s="49" t="s">
        <v>20</v>
      </c>
      <c r="B8" s="50"/>
      <c r="C8" s="6" t="s">
        <v>21</v>
      </c>
      <c r="D8" s="7">
        <f t="shared" ref="D8:D50" si="4">F8+E8</f>
        <v>30</v>
      </c>
      <c r="E8" s="8">
        <v>8</v>
      </c>
      <c r="F8" s="8">
        <v>22</v>
      </c>
      <c r="G8" s="18">
        <f>H8+I8</f>
        <v>48.1</v>
      </c>
      <c r="H8" s="19">
        <v>11.9</v>
      </c>
      <c r="I8" s="19">
        <v>36.200000000000003</v>
      </c>
      <c r="J8" s="16">
        <f t="shared" ref="J8:K10" si="5">G8/D8*1000</f>
        <v>1603.3333333333333</v>
      </c>
      <c r="K8" s="16">
        <f t="shared" si="5"/>
        <v>1487.5</v>
      </c>
      <c r="L8" s="16">
        <f>I8/F8*1000</f>
        <v>1645.4545454545455</v>
      </c>
      <c r="M8" s="11">
        <f t="shared" si="1"/>
        <v>0</v>
      </c>
      <c r="N8" s="17">
        <f>G8-(H8+I8)</f>
        <v>0</v>
      </c>
      <c r="O8" s="17">
        <f>J8-(G8/D8*1000)</f>
        <v>0</v>
      </c>
      <c r="P8" s="17">
        <f t="shared" si="2"/>
        <v>0</v>
      </c>
      <c r="Q8" s="17">
        <f t="shared" si="2"/>
        <v>0</v>
      </c>
      <c r="R8" s="20">
        <f t="shared" ref="R8:W8" si="6">D7-(D43+D44+D45+D46+D47)</f>
        <v>5345</v>
      </c>
      <c r="S8" s="20">
        <f t="shared" si="6"/>
        <v>-2252</v>
      </c>
      <c r="T8" s="20">
        <f t="shared" si="6"/>
        <v>7597</v>
      </c>
      <c r="U8" s="21">
        <f>G7-(G43+G44+G45+G46+G47)</f>
        <v>32772.399999999994</v>
      </c>
      <c r="V8" s="21">
        <f t="shared" si="6"/>
        <v>-5210.6000000000004</v>
      </c>
      <c r="W8" s="21">
        <f t="shared" si="6"/>
        <v>37983</v>
      </c>
    </row>
    <row r="9" spans="1:23" ht="26.25" customHeight="1">
      <c r="A9" s="49" t="s">
        <v>22</v>
      </c>
      <c r="B9" s="50"/>
      <c r="C9" s="6" t="s">
        <v>23</v>
      </c>
      <c r="D9" s="7">
        <f t="shared" si="4"/>
        <v>6803</v>
      </c>
      <c r="E9" s="8">
        <v>516</v>
      </c>
      <c r="F9" s="8">
        <v>6287</v>
      </c>
      <c r="G9" s="18">
        <f>H9+I9</f>
        <v>34916.799999999996</v>
      </c>
      <c r="H9" s="19">
        <v>2795.7</v>
      </c>
      <c r="I9" s="19">
        <v>32121.1</v>
      </c>
      <c r="J9" s="16">
        <f t="shared" si="5"/>
        <v>5132.5591650742317</v>
      </c>
      <c r="K9" s="16">
        <f t="shared" si="5"/>
        <v>5418.0232558139533</v>
      </c>
      <c r="L9" s="16">
        <f>I9/F9*1000</f>
        <v>5109.129950691904</v>
      </c>
      <c r="M9" s="11">
        <f t="shared" si="1"/>
        <v>0</v>
      </c>
      <c r="N9" s="17">
        <f>G9-(H9+I9)</f>
        <v>0</v>
      </c>
      <c r="O9" s="17">
        <f>J9-(G9/D9*1000)</f>
        <v>0</v>
      </c>
      <c r="P9" s="17">
        <f t="shared" si="2"/>
        <v>0</v>
      </c>
      <c r="Q9" s="17">
        <f t="shared" si="2"/>
        <v>0</v>
      </c>
    </row>
    <row r="10" spans="1:23" ht="19.5" customHeight="1">
      <c r="A10" s="49" t="s">
        <v>24</v>
      </c>
      <c r="B10" s="50"/>
      <c r="C10" s="6" t="s">
        <v>25</v>
      </c>
      <c r="D10" s="7">
        <f t="shared" si="4"/>
        <v>1381</v>
      </c>
      <c r="E10" s="8">
        <v>93</v>
      </c>
      <c r="F10" s="8">
        <v>1288</v>
      </c>
      <c r="G10" s="18">
        <f>H10+I10</f>
        <v>6257.4</v>
      </c>
      <c r="H10" s="19">
        <v>431.7</v>
      </c>
      <c r="I10" s="19">
        <v>5825.7</v>
      </c>
      <c r="J10" s="16">
        <f t="shared" si="5"/>
        <v>4531.0644460535841</v>
      </c>
      <c r="K10" s="16">
        <f t="shared" si="5"/>
        <v>4641.9354838709678</v>
      </c>
      <c r="L10" s="16">
        <f>I10/F10*1000</f>
        <v>4523.0590062111796</v>
      </c>
      <c r="M10" s="11">
        <f t="shared" si="1"/>
        <v>0</v>
      </c>
      <c r="N10" s="17">
        <f>G10-(H10+I10)</f>
        <v>0</v>
      </c>
      <c r="O10" s="17">
        <f>J10-(G10/D10*1000)</f>
        <v>0</v>
      </c>
      <c r="P10" s="17">
        <f t="shared" si="2"/>
        <v>0</v>
      </c>
      <c r="Q10" s="17">
        <f t="shared" si="2"/>
        <v>0</v>
      </c>
    </row>
    <row r="11" spans="1:23" ht="22.5" customHeight="1">
      <c r="A11" s="55" t="s">
        <v>26</v>
      </c>
      <c r="B11" s="56"/>
      <c r="C11" s="6" t="s">
        <v>27</v>
      </c>
      <c r="D11" s="13">
        <f t="shared" si="4"/>
        <v>23153</v>
      </c>
      <c r="E11" s="13">
        <f>E12+E17+E20+E21</f>
        <v>1829</v>
      </c>
      <c r="F11" s="13">
        <f>F12+F17+F20+F21</f>
        <v>21324</v>
      </c>
      <c r="G11" s="9"/>
      <c r="H11" s="9" t="s">
        <v>16</v>
      </c>
      <c r="I11" s="9" t="s">
        <v>16</v>
      </c>
      <c r="J11" s="10" t="s">
        <v>16</v>
      </c>
      <c r="K11" s="10" t="s">
        <v>16</v>
      </c>
      <c r="L11" s="10" t="s">
        <v>16</v>
      </c>
      <c r="M11" s="11">
        <f t="shared" si="1"/>
        <v>0</v>
      </c>
      <c r="N11" s="12">
        <f>D11-(D12+D17+D20+D21)</f>
        <v>0</v>
      </c>
      <c r="O11" s="12">
        <f>E11-(E12+E17+E20+E21)</f>
        <v>0</v>
      </c>
      <c r="P11" s="12">
        <f>F11-(F12+F17+F20+F21)</f>
        <v>0</v>
      </c>
      <c r="Q11" s="51"/>
      <c r="R11" s="51"/>
      <c r="S11" s="51"/>
      <c r="T11" s="51"/>
      <c r="U11" s="57"/>
    </row>
    <row r="12" spans="1:23" ht="16.5" customHeight="1">
      <c r="A12" s="49" t="s">
        <v>28</v>
      </c>
      <c r="B12" s="58"/>
      <c r="C12" s="6" t="s">
        <v>29</v>
      </c>
      <c r="D12" s="7">
        <f t="shared" si="4"/>
        <v>5478</v>
      </c>
      <c r="E12" s="13">
        <f>E13+E14+E15+E16</f>
        <v>543</v>
      </c>
      <c r="F12" s="13">
        <f>F13+F14+F15+F16</f>
        <v>4935</v>
      </c>
      <c r="G12" s="9" t="s">
        <v>16</v>
      </c>
      <c r="H12" s="9" t="s">
        <v>16</v>
      </c>
      <c r="I12" s="9" t="s">
        <v>16</v>
      </c>
      <c r="J12" s="10" t="s">
        <v>16</v>
      </c>
      <c r="K12" s="10" t="s">
        <v>16</v>
      </c>
      <c r="L12" s="10" t="s">
        <v>16</v>
      </c>
      <c r="M12" s="11">
        <f t="shared" si="1"/>
        <v>0</v>
      </c>
      <c r="N12" s="12">
        <f>D12-(D13+D14+D15+D16)</f>
        <v>0</v>
      </c>
      <c r="O12" s="12">
        <f>E12-(E13+E14+E15+E16)</f>
        <v>0</v>
      </c>
      <c r="P12" s="12">
        <f>F12-(F13+F14+F15+F16)</f>
        <v>0</v>
      </c>
      <c r="Q12" s="51"/>
      <c r="R12" s="51"/>
      <c r="S12" s="51"/>
      <c r="T12" s="51"/>
      <c r="U12" s="57"/>
    </row>
    <row r="13" spans="1:23" ht="23.25" customHeight="1">
      <c r="A13" s="61" t="s">
        <v>30</v>
      </c>
      <c r="B13" s="62"/>
      <c r="C13" s="6" t="s">
        <v>31</v>
      </c>
      <c r="D13" s="13">
        <f t="shared" si="4"/>
        <v>348</v>
      </c>
      <c r="E13" s="8">
        <v>40</v>
      </c>
      <c r="F13" s="8">
        <v>308</v>
      </c>
      <c r="G13" s="9" t="s">
        <v>16</v>
      </c>
      <c r="H13" s="9" t="s">
        <v>16</v>
      </c>
      <c r="I13" s="9" t="s">
        <v>16</v>
      </c>
      <c r="J13" s="10" t="s">
        <v>16</v>
      </c>
      <c r="K13" s="10" t="s">
        <v>16</v>
      </c>
      <c r="L13" s="10" t="s">
        <v>16</v>
      </c>
      <c r="M13" s="11">
        <f t="shared" si="1"/>
        <v>0</v>
      </c>
      <c r="N13" s="22"/>
      <c r="Q13" s="17"/>
      <c r="R13" s="17"/>
      <c r="S13" s="17"/>
      <c r="T13" s="17"/>
      <c r="U13" s="17"/>
    </row>
    <row r="14" spans="1:23" ht="15" customHeight="1">
      <c r="A14" s="40" t="s">
        <v>32</v>
      </c>
      <c r="B14" s="44"/>
      <c r="C14" s="6" t="s">
        <v>33</v>
      </c>
      <c r="D14" s="13">
        <f t="shared" si="4"/>
        <v>33</v>
      </c>
      <c r="E14" s="8">
        <v>7</v>
      </c>
      <c r="F14" s="8">
        <v>26</v>
      </c>
      <c r="G14" s="9" t="s">
        <v>16</v>
      </c>
      <c r="H14" s="9" t="s">
        <v>16</v>
      </c>
      <c r="I14" s="9" t="s">
        <v>16</v>
      </c>
      <c r="J14" s="10" t="s">
        <v>16</v>
      </c>
      <c r="K14" s="10" t="s">
        <v>16</v>
      </c>
      <c r="L14" s="10" t="s">
        <v>16</v>
      </c>
      <c r="M14" s="11">
        <f t="shared" si="1"/>
        <v>0</v>
      </c>
      <c r="N14" s="22"/>
      <c r="S14" s="23"/>
      <c r="T14" s="24"/>
    </row>
    <row r="15" spans="1:23" ht="15" customHeight="1">
      <c r="A15" s="40" t="s">
        <v>34</v>
      </c>
      <c r="B15" s="44"/>
      <c r="C15" s="6" t="s">
        <v>35</v>
      </c>
      <c r="D15" s="13">
        <f t="shared" si="4"/>
        <v>4461</v>
      </c>
      <c r="E15" s="8">
        <v>432</v>
      </c>
      <c r="F15" s="8">
        <v>4029</v>
      </c>
      <c r="G15" s="9" t="s">
        <v>16</v>
      </c>
      <c r="H15" s="9" t="s">
        <v>16</v>
      </c>
      <c r="I15" s="9" t="s">
        <v>16</v>
      </c>
      <c r="J15" s="10" t="s">
        <v>16</v>
      </c>
      <c r="K15" s="10" t="s">
        <v>16</v>
      </c>
      <c r="L15" s="10" t="s">
        <v>16</v>
      </c>
      <c r="M15" s="11">
        <f t="shared" si="1"/>
        <v>0</v>
      </c>
      <c r="N15" s="22"/>
      <c r="O15" s="11"/>
      <c r="S15" s="24"/>
      <c r="T15" s="24"/>
    </row>
    <row r="16" spans="1:23" ht="15" customHeight="1">
      <c r="A16" s="40" t="s">
        <v>36</v>
      </c>
      <c r="B16" s="44"/>
      <c r="C16" s="6" t="s">
        <v>37</v>
      </c>
      <c r="D16" s="13">
        <f t="shared" si="4"/>
        <v>636</v>
      </c>
      <c r="E16" s="8">
        <v>64</v>
      </c>
      <c r="F16" s="8">
        <v>572</v>
      </c>
      <c r="G16" s="9" t="s">
        <v>16</v>
      </c>
      <c r="H16" s="9" t="s">
        <v>16</v>
      </c>
      <c r="I16" s="9" t="s">
        <v>16</v>
      </c>
      <c r="J16" s="10" t="s">
        <v>16</v>
      </c>
      <c r="K16" s="10" t="s">
        <v>16</v>
      </c>
      <c r="L16" s="10" t="s">
        <v>16</v>
      </c>
      <c r="M16" s="11">
        <f t="shared" si="1"/>
        <v>0</v>
      </c>
      <c r="N16" s="22"/>
    </row>
    <row r="17" spans="1:22" ht="26.25" customHeight="1">
      <c r="A17" s="49" t="s">
        <v>38</v>
      </c>
      <c r="B17" s="50"/>
      <c r="C17" s="6" t="s">
        <v>39</v>
      </c>
      <c r="D17" s="13">
        <f t="shared" si="4"/>
        <v>4184</v>
      </c>
      <c r="E17" s="13">
        <f>E18+E19</f>
        <v>207</v>
      </c>
      <c r="F17" s="13">
        <f>F18+F19</f>
        <v>3977</v>
      </c>
      <c r="G17" s="9" t="s">
        <v>16</v>
      </c>
      <c r="H17" s="9" t="s">
        <v>16</v>
      </c>
      <c r="I17" s="9" t="s">
        <v>16</v>
      </c>
      <c r="J17" s="10" t="s">
        <v>16</v>
      </c>
      <c r="K17" s="10" t="s">
        <v>16</v>
      </c>
      <c r="L17" s="10" t="s">
        <v>16</v>
      </c>
      <c r="M17" s="11">
        <f t="shared" si="1"/>
        <v>0</v>
      </c>
      <c r="N17" s="11">
        <f>D17-(D18+D19)</f>
        <v>0</v>
      </c>
      <c r="O17" s="11">
        <f>E17-(E18+E19)</f>
        <v>0</v>
      </c>
      <c r="P17" s="11">
        <f>F17-(F18+F19)</f>
        <v>0</v>
      </c>
    </row>
    <row r="18" spans="1:22" ht="15" customHeight="1">
      <c r="A18" s="42" t="s">
        <v>34</v>
      </c>
      <c r="B18" s="52"/>
      <c r="C18" s="6" t="s">
        <v>40</v>
      </c>
      <c r="D18" s="13">
        <f t="shared" si="4"/>
        <v>4066</v>
      </c>
      <c r="E18" s="8">
        <v>204</v>
      </c>
      <c r="F18" s="8">
        <v>3862</v>
      </c>
      <c r="G18" s="9" t="s">
        <v>16</v>
      </c>
      <c r="H18" s="9" t="s">
        <v>16</v>
      </c>
      <c r="I18" s="9" t="s">
        <v>16</v>
      </c>
      <c r="J18" s="10" t="s">
        <v>16</v>
      </c>
      <c r="K18" s="10" t="s">
        <v>16</v>
      </c>
      <c r="L18" s="10" t="s">
        <v>16</v>
      </c>
      <c r="M18" s="11">
        <f t="shared" si="1"/>
        <v>0</v>
      </c>
      <c r="N18" s="22"/>
    </row>
    <row r="19" spans="1:22" ht="15" customHeight="1">
      <c r="A19" s="42" t="s">
        <v>36</v>
      </c>
      <c r="B19" s="52"/>
      <c r="C19" s="6" t="s">
        <v>41</v>
      </c>
      <c r="D19" s="13">
        <f t="shared" si="4"/>
        <v>118</v>
      </c>
      <c r="E19" s="8">
        <v>3</v>
      </c>
      <c r="F19" s="8">
        <v>115</v>
      </c>
      <c r="G19" s="9" t="s">
        <v>16</v>
      </c>
      <c r="H19" s="9" t="s">
        <v>16</v>
      </c>
      <c r="I19" s="9" t="s">
        <v>16</v>
      </c>
      <c r="J19" s="10" t="s">
        <v>16</v>
      </c>
      <c r="K19" s="10" t="s">
        <v>16</v>
      </c>
      <c r="L19" s="10" t="s">
        <v>16</v>
      </c>
      <c r="M19" s="11">
        <f t="shared" si="1"/>
        <v>0</v>
      </c>
      <c r="N19" s="22"/>
      <c r="O19" s="11"/>
      <c r="P19" s="11"/>
    </row>
    <row r="20" spans="1:22" ht="15" customHeight="1">
      <c r="A20" s="49" t="s">
        <v>42</v>
      </c>
      <c r="B20" s="50"/>
      <c r="C20" s="6" t="s">
        <v>43</v>
      </c>
      <c r="D20" s="13">
        <f t="shared" si="4"/>
        <v>1262</v>
      </c>
      <c r="E20" s="8">
        <v>78</v>
      </c>
      <c r="F20" s="8">
        <v>1184</v>
      </c>
      <c r="G20" s="9" t="s">
        <v>16</v>
      </c>
      <c r="H20" s="9" t="s">
        <v>16</v>
      </c>
      <c r="I20" s="9" t="s">
        <v>16</v>
      </c>
      <c r="J20" s="10" t="s">
        <v>16</v>
      </c>
      <c r="K20" s="10" t="s">
        <v>16</v>
      </c>
      <c r="L20" s="10" t="s">
        <v>16</v>
      </c>
      <c r="M20" s="11">
        <f t="shared" si="1"/>
        <v>0</v>
      </c>
      <c r="N20" s="22"/>
      <c r="S20" s="25"/>
      <c r="T20" s="25"/>
      <c r="U20" s="25"/>
      <c r="V20" s="25"/>
    </row>
    <row r="21" spans="1:22" ht="14.25" customHeight="1">
      <c r="A21" s="49" t="s">
        <v>44</v>
      </c>
      <c r="B21" s="50"/>
      <c r="C21" s="6" t="s">
        <v>45</v>
      </c>
      <c r="D21" s="13">
        <f t="shared" si="4"/>
        <v>12229</v>
      </c>
      <c r="E21" s="13">
        <f>E22+E23+E24</f>
        <v>1001</v>
      </c>
      <c r="F21" s="13">
        <f>F22+F23+F24</f>
        <v>11228</v>
      </c>
      <c r="G21" s="9" t="s">
        <v>16</v>
      </c>
      <c r="H21" s="9" t="s">
        <v>16</v>
      </c>
      <c r="I21" s="9" t="s">
        <v>16</v>
      </c>
      <c r="J21" s="10" t="s">
        <v>16</v>
      </c>
      <c r="K21" s="10" t="s">
        <v>16</v>
      </c>
      <c r="L21" s="10" t="s">
        <v>16</v>
      </c>
      <c r="M21" s="11">
        <f t="shared" si="1"/>
        <v>0</v>
      </c>
      <c r="N21" s="26">
        <f>D21-(D22+D23+D24)</f>
        <v>0</v>
      </c>
      <c r="O21" s="26">
        <f>E21-(E22+E23+E24)</f>
        <v>0</v>
      </c>
      <c r="P21" s="26">
        <f>F21-(F22+F23+F24)</f>
        <v>0</v>
      </c>
      <c r="Q21" s="53" t="s">
        <v>46</v>
      </c>
      <c r="R21" s="54"/>
      <c r="S21" s="27"/>
      <c r="T21" s="27"/>
      <c r="U21" s="27"/>
      <c r="V21" s="27"/>
    </row>
    <row r="22" spans="1:22" ht="16.5" customHeight="1">
      <c r="A22" s="40" t="s">
        <v>47</v>
      </c>
      <c r="B22" s="40"/>
      <c r="C22" s="6" t="s">
        <v>48</v>
      </c>
      <c r="D22" s="13">
        <f t="shared" si="4"/>
        <v>10778</v>
      </c>
      <c r="E22" s="8">
        <v>869</v>
      </c>
      <c r="F22" s="8">
        <v>9909</v>
      </c>
      <c r="G22" s="9" t="s">
        <v>16</v>
      </c>
      <c r="H22" s="9" t="s">
        <v>16</v>
      </c>
      <c r="I22" s="9" t="s">
        <v>16</v>
      </c>
      <c r="J22" s="10" t="s">
        <v>16</v>
      </c>
      <c r="K22" s="10" t="s">
        <v>16</v>
      </c>
      <c r="L22" s="10" t="s">
        <v>16</v>
      </c>
      <c r="M22" s="11">
        <f t="shared" si="1"/>
        <v>0</v>
      </c>
      <c r="N22" s="28">
        <f>D21-(D35+D36+D37+D38)</f>
        <v>6800</v>
      </c>
      <c r="O22" s="28">
        <f>E21-(E35+E36+E37+E38)</f>
        <v>-4428</v>
      </c>
      <c r="P22" s="28">
        <f>F21-(F35+F36+F37+F38)</f>
        <v>11228</v>
      </c>
      <c r="Q22" s="53"/>
      <c r="R22" s="53"/>
    </row>
    <row r="23" spans="1:22" ht="15" customHeight="1">
      <c r="A23" s="40" t="s">
        <v>49</v>
      </c>
      <c r="B23" s="40"/>
      <c r="C23" s="6" t="s">
        <v>50</v>
      </c>
      <c r="D23" s="13">
        <f t="shared" si="4"/>
        <v>468</v>
      </c>
      <c r="E23" s="8">
        <v>51</v>
      </c>
      <c r="F23" s="8">
        <v>417</v>
      </c>
      <c r="G23" s="9" t="s">
        <v>16</v>
      </c>
      <c r="H23" s="9" t="s">
        <v>16</v>
      </c>
      <c r="I23" s="9" t="s">
        <v>16</v>
      </c>
      <c r="J23" s="10" t="s">
        <v>16</v>
      </c>
      <c r="K23" s="10" t="s">
        <v>16</v>
      </c>
      <c r="L23" s="10" t="s">
        <v>16</v>
      </c>
      <c r="M23" s="11">
        <f t="shared" si="1"/>
        <v>0</v>
      </c>
      <c r="N23" s="29">
        <f>(D25+D26+D27)-D23</f>
        <v>-53</v>
      </c>
      <c r="O23" s="29">
        <f>(E25+E26+E27)-E23</f>
        <v>-1</v>
      </c>
      <c r="P23" s="29">
        <f>(F25+F26+F27)-F23</f>
        <v>-52</v>
      </c>
      <c r="Q23" t="s">
        <v>51</v>
      </c>
    </row>
    <row r="24" spans="1:22" ht="14.25" customHeight="1">
      <c r="A24" s="40" t="s">
        <v>52</v>
      </c>
      <c r="B24" s="41"/>
      <c r="C24" s="6" t="s">
        <v>53</v>
      </c>
      <c r="D24" s="13">
        <f t="shared" si="4"/>
        <v>983</v>
      </c>
      <c r="E24" s="8">
        <v>81</v>
      </c>
      <c r="F24" s="8">
        <v>902</v>
      </c>
      <c r="G24" s="9" t="s">
        <v>16</v>
      </c>
      <c r="H24" s="9" t="s">
        <v>16</v>
      </c>
      <c r="I24" s="9" t="s">
        <v>16</v>
      </c>
      <c r="J24" s="10" t="s">
        <v>16</v>
      </c>
      <c r="K24" s="10" t="s">
        <v>16</v>
      </c>
      <c r="L24" s="10" t="s">
        <v>16</v>
      </c>
      <c r="M24" s="11">
        <f t="shared" si="1"/>
        <v>0</v>
      </c>
      <c r="N24" s="12">
        <f>(D28+D29+D30+D31)-D24</f>
        <v>150</v>
      </c>
      <c r="O24" s="12">
        <f>(E28+E29+E30+E31)-E24</f>
        <v>-1</v>
      </c>
      <c r="P24" s="12">
        <f>(F28+F29+F30+F31)-F24</f>
        <v>151</v>
      </c>
      <c r="Q24" t="s">
        <v>54</v>
      </c>
    </row>
    <row r="25" spans="1:22" ht="24" customHeight="1">
      <c r="A25" s="40" t="s">
        <v>55</v>
      </c>
      <c r="B25" s="41"/>
      <c r="C25" s="6" t="s">
        <v>56</v>
      </c>
      <c r="D25" s="13">
        <f t="shared" si="4"/>
        <v>82</v>
      </c>
      <c r="E25" s="8">
        <v>7</v>
      </c>
      <c r="F25" s="8">
        <v>75</v>
      </c>
      <c r="G25" s="9" t="s">
        <v>16</v>
      </c>
      <c r="H25" s="9" t="s">
        <v>16</v>
      </c>
      <c r="I25" s="9" t="s">
        <v>16</v>
      </c>
      <c r="J25" s="10" t="s">
        <v>16</v>
      </c>
      <c r="K25" s="10" t="s">
        <v>16</v>
      </c>
      <c r="L25" s="10" t="s">
        <v>16</v>
      </c>
      <c r="M25" s="11">
        <f t="shared" si="1"/>
        <v>0</v>
      </c>
      <c r="N25" s="22"/>
      <c r="S25" s="25"/>
      <c r="T25" s="25"/>
    </row>
    <row r="26" spans="1:22" ht="15.75" customHeight="1">
      <c r="A26" s="40" t="s">
        <v>57</v>
      </c>
      <c r="B26" s="41"/>
      <c r="C26" s="6" t="s">
        <v>58</v>
      </c>
      <c r="D26" s="13">
        <f t="shared" si="4"/>
        <v>114</v>
      </c>
      <c r="E26" s="8">
        <v>30</v>
      </c>
      <c r="F26" s="8">
        <v>84</v>
      </c>
      <c r="G26" s="9" t="s">
        <v>16</v>
      </c>
      <c r="H26" s="9" t="s">
        <v>16</v>
      </c>
      <c r="I26" s="9" t="s">
        <v>16</v>
      </c>
      <c r="J26" s="10" t="s">
        <v>16</v>
      </c>
      <c r="K26" s="10" t="s">
        <v>16</v>
      </c>
      <c r="L26" s="10" t="s">
        <v>16</v>
      </c>
      <c r="M26" s="11">
        <f t="shared" si="1"/>
        <v>0</v>
      </c>
      <c r="N26" s="22"/>
      <c r="S26" s="24"/>
      <c r="T26" s="24"/>
    </row>
    <row r="27" spans="1:22" ht="15.75" customHeight="1">
      <c r="A27" s="42" t="s">
        <v>59</v>
      </c>
      <c r="B27" s="42"/>
      <c r="C27" s="6" t="s">
        <v>60</v>
      </c>
      <c r="D27" s="13">
        <f t="shared" si="4"/>
        <v>219</v>
      </c>
      <c r="E27" s="8">
        <v>13</v>
      </c>
      <c r="F27" s="8">
        <v>206</v>
      </c>
      <c r="G27" s="9" t="s">
        <v>16</v>
      </c>
      <c r="H27" s="9" t="s">
        <v>16</v>
      </c>
      <c r="I27" s="9" t="s">
        <v>16</v>
      </c>
      <c r="J27" s="10" t="s">
        <v>16</v>
      </c>
      <c r="K27" s="10" t="s">
        <v>16</v>
      </c>
      <c r="L27" s="10" t="s">
        <v>16</v>
      </c>
      <c r="M27" s="11">
        <f t="shared" si="1"/>
        <v>0</v>
      </c>
      <c r="N27" s="22"/>
      <c r="S27" s="24"/>
      <c r="T27" s="24"/>
    </row>
    <row r="28" spans="1:22" ht="24.75" customHeight="1">
      <c r="A28" s="42" t="s">
        <v>61</v>
      </c>
      <c r="B28" s="43"/>
      <c r="C28" s="6" t="s">
        <v>62</v>
      </c>
      <c r="D28" s="13">
        <f>F28+E28</f>
        <v>108</v>
      </c>
      <c r="E28" s="8">
        <v>12</v>
      </c>
      <c r="F28" s="8">
        <v>96</v>
      </c>
      <c r="G28" s="9" t="s">
        <v>16</v>
      </c>
      <c r="H28" s="9" t="s">
        <v>16</v>
      </c>
      <c r="I28" s="9" t="s">
        <v>16</v>
      </c>
      <c r="J28" s="10" t="s">
        <v>16</v>
      </c>
      <c r="K28" s="10" t="s">
        <v>16</v>
      </c>
      <c r="L28" s="10" t="s">
        <v>16</v>
      </c>
      <c r="M28" s="11">
        <f t="shared" si="1"/>
        <v>0</v>
      </c>
      <c r="N28" s="22"/>
    </row>
    <row r="29" spans="1:22" ht="25.5" customHeight="1">
      <c r="A29" s="40" t="s">
        <v>63</v>
      </c>
      <c r="B29" s="41"/>
      <c r="C29" s="6" t="s">
        <v>64</v>
      </c>
      <c r="D29" s="13">
        <f t="shared" si="4"/>
        <v>484</v>
      </c>
      <c r="E29" s="8">
        <v>33</v>
      </c>
      <c r="F29" s="8">
        <v>451</v>
      </c>
      <c r="G29" s="9" t="s">
        <v>16</v>
      </c>
      <c r="H29" s="9" t="s">
        <v>16</v>
      </c>
      <c r="I29" s="9" t="s">
        <v>16</v>
      </c>
      <c r="J29" s="10" t="s">
        <v>16</v>
      </c>
      <c r="K29" s="10" t="s">
        <v>16</v>
      </c>
      <c r="L29" s="10" t="s">
        <v>16</v>
      </c>
      <c r="M29" s="11">
        <f t="shared" si="1"/>
        <v>0</v>
      </c>
      <c r="N29" s="22"/>
    </row>
    <row r="30" spans="1:22" ht="17.25" customHeight="1">
      <c r="A30" s="40" t="s">
        <v>65</v>
      </c>
      <c r="B30" s="41"/>
      <c r="C30" s="6" t="s">
        <v>66</v>
      </c>
      <c r="D30" s="13">
        <f t="shared" si="4"/>
        <v>511</v>
      </c>
      <c r="E30" s="8">
        <v>35</v>
      </c>
      <c r="F30" s="8">
        <v>476</v>
      </c>
      <c r="G30" s="9" t="s">
        <v>16</v>
      </c>
      <c r="H30" s="9" t="s">
        <v>16</v>
      </c>
      <c r="I30" s="9" t="s">
        <v>16</v>
      </c>
      <c r="J30" s="10" t="s">
        <v>16</v>
      </c>
      <c r="K30" s="10" t="s">
        <v>16</v>
      </c>
      <c r="L30" s="10" t="s">
        <v>16</v>
      </c>
      <c r="M30" s="11">
        <f t="shared" si="1"/>
        <v>0</v>
      </c>
      <c r="N30" s="22"/>
    </row>
    <row r="31" spans="1:22" ht="15" customHeight="1">
      <c r="A31" s="40" t="s">
        <v>67</v>
      </c>
      <c r="B31" s="41"/>
      <c r="C31" s="6" t="s">
        <v>68</v>
      </c>
      <c r="D31" s="13">
        <f t="shared" si="4"/>
        <v>30</v>
      </c>
      <c r="E31" s="8">
        <v>0</v>
      </c>
      <c r="F31" s="8">
        <v>30</v>
      </c>
      <c r="G31" s="9" t="s">
        <v>16</v>
      </c>
      <c r="H31" s="9" t="s">
        <v>16</v>
      </c>
      <c r="I31" s="9" t="s">
        <v>16</v>
      </c>
      <c r="J31" s="10" t="s">
        <v>16</v>
      </c>
      <c r="K31" s="10" t="s">
        <v>16</v>
      </c>
      <c r="L31" s="10" t="s">
        <v>16</v>
      </c>
      <c r="M31" s="11">
        <f t="shared" si="1"/>
        <v>0</v>
      </c>
      <c r="N31" s="12">
        <f>(D32+D33+D34)-D31</f>
        <v>12</v>
      </c>
      <c r="O31" s="12">
        <f>(E32+E33+E34)-E31</f>
        <v>42</v>
      </c>
      <c r="P31" s="12">
        <f>(F32+F33+F34)-F31</f>
        <v>-30</v>
      </c>
      <c r="Q31" t="s">
        <v>69</v>
      </c>
    </row>
    <row r="32" spans="1:22">
      <c r="A32" s="42" t="s">
        <v>70</v>
      </c>
      <c r="B32" s="42"/>
      <c r="C32" s="6" t="s">
        <v>71</v>
      </c>
      <c r="D32" s="13">
        <f t="shared" si="4"/>
        <v>27</v>
      </c>
      <c r="E32" s="13">
        <v>27</v>
      </c>
      <c r="F32" s="13">
        <v>0</v>
      </c>
      <c r="G32" s="9" t="s">
        <v>16</v>
      </c>
      <c r="H32" s="9" t="s">
        <v>16</v>
      </c>
      <c r="I32" s="9" t="s">
        <v>16</v>
      </c>
      <c r="J32" s="10" t="s">
        <v>16</v>
      </c>
      <c r="K32" s="10" t="s">
        <v>16</v>
      </c>
      <c r="L32" s="10" t="s">
        <v>16</v>
      </c>
      <c r="M32" s="11">
        <f t="shared" si="1"/>
        <v>0</v>
      </c>
      <c r="N32" s="22"/>
    </row>
    <row r="33" spans="1:23">
      <c r="A33" s="42" t="s">
        <v>72</v>
      </c>
      <c r="B33" s="42"/>
      <c r="C33" s="6" t="s">
        <v>73</v>
      </c>
      <c r="D33" s="13">
        <f t="shared" si="4"/>
        <v>9</v>
      </c>
      <c r="E33" s="13">
        <v>9</v>
      </c>
      <c r="F33" s="13">
        <v>0</v>
      </c>
      <c r="G33" s="9" t="s">
        <v>16</v>
      </c>
      <c r="H33" s="9" t="s">
        <v>16</v>
      </c>
      <c r="I33" s="9" t="s">
        <v>16</v>
      </c>
      <c r="J33" s="10" t="s">
        <v>16</v>
      </c>
      <c r="K33" s="10" t="s">
        <v>16</v>
      </c>
      <c r="L33" s="10" t="s">
        <v>16</v>
      </c>
      <c r="M33" s="11">
        <f t="shared" si="1"/>
        <v>0</v>
      </c>
      <c r="N33" s="22"/>
    </row>
    <row r="34" spans="1:23">
      <c r="A34" s="42" t="s">
        <v>74</v>
      </c>
      <c r="B34" s="42"/>
      <c r="C34" s="6" t="s">
        <v>75</v>
      </c>
      <c r="D34" s="13">
        <f>F34+E34</f>
        <v>6</v>
      </c>
      <c r="E34" s="13">
        <v>6</v>
      </c>
      <c r="F34" s="13">
        <v>0</v>
      </c>
      <c r="G34" s="9" t="s">
        <v>16</v>
      </c>
      <c r="H34" s="9" t="s">
        <v>16</v>
      </c>
      <c r="I34" s="9" t="s">
        <v>16</v>
      </c>
      <c r="J34" s="10" t="s">
        <v>16</v>
      </c>
      <c r="K34" s="10" t="s">
        <v>16</v>
      </c>
      <c r="L34" s="10" t="s">
        <v>16</v>
      </c>
      <c r="M34" s="11">
        <f t="shared" si="1"/>
        <v>0</v>
      </c>
      <c r="N34" s="22"/>
    </row>
    <row r="35" spans="1:23">
      <c r="A35" s="42" t="s">
        <v>76</v>
      </c>
      <c r="B35" s="43"/>
      <c r="C35" s="6" t="s">
        <v>77</v>
      </c>
      <c r="D35" s="13">
        <f t="shared" si="4"/>
        <v>1045</v>
      </c>
      <c r="E35" s="13">
        <v>1045</v>
      </c>
      <c r="F35" s="13">
        <v>0</v>
      </c>
      <c r="G35" s="9" t="s">
        <v>16</v>
      </c>
      <c r="H35" s="9" t="s">
        <v>16</v>
      </c>
      <c r="I35" s="9" t="s">
        <v>16</v>
      </c>
      <c r="J35" s="10" t="s">
        <v>16</v>
      </c>
      <c r="K35" s="10" t="s">
        <v>16</v>
      </c>
      <c r="L35" s="10" t="s">
        <v>16</v>
      </c>
      <c r="M35" s="11">
        <f t="shared" si="1"/>
        <v>0</v>
      </c>
      <c r="N35" s="22"/>
    </row>
    <row r="36" spans="1:23">
      <c r="A36" s="40" t="s">
        <v>78</v>
      </c>
      <c r="B36" s="41"/>
      <c r="C36" s="6" t="s">
        <v>79</v>
      </c>
      <c r="D36" s="13">
        <f t="shared" si="4"/>
        <v>948</v>
      </c>
      <c r="E36" s="13">
        <v>948</v>
      </c>
      <c r="F36" s="13">
        <v>0</v>
      </c>
      <c r="G36" s="9" t="s">
        <v>16</v>
      </c>
      <c r="H36" s="9" t="s">
        <v>16</v>
      </c>
      <c r="I36" s="9" t="s">
        <v>16</v>
      </c>
      <c r="J36" s="10" t="s">
        <v>16</v>
      </c>
      <c r="K36" s="10" t="s">
        <v>16</v>
      </c>
      <c r="L36" s="10" t="s">
        <v>16</v>
      </c>
      <c r="M36" s="11">
        <f t="shared" si="1"/>
        <v>0</v>
      </c>
      <c r="N36" s="22"/>
    </row>
    <row r="37" spans="1:23">
      <c r="A37" s="40" t="s">
        <v>80</v>
      </c>
      <c r="B37" s="41"/>
      <c r="C37" s="6" t="s">
        <v>81</v>
      </c>
      <c r="D37" s="13">
        <f t="shared" si="4"/>
        <v>2261</v>
      </c>
      <c r="E37" s="13">
        <v>2261</v>
      </c>
      <c r="F37" s="13">
        <v>0</v>
      </c>
      <c r="G37" s="9" t="s">
        <v>16</v>
      </c>
      <c r="H37" s="9" t="s">
        <v>16</v>
      </c>
      <c r="I37" s="9" t="s">
        <v>16</v>
      </c>
      <c r="J37" s="10" t="s">
        <v>16</v>
      </c>
      <c r="K37" s="10" t="s">
        <v>16</v>
      </c>
      <c r="L37" s="10" t="s">
        <v>16</v>
      </c>
      <c r="M37" s="11">
        <f t="shared" si="1"/>
        <v>0</v>
      </c>
      <c r="N37" s="22"/>
    </row>
    <row r="38" spans="1:23">
      <c r="A38" s="40" t="s">
        <v>82</v>
      </c>
      <c r="B38" s="41"/>
      <c r="C38" s="6" t="s">
        <v>83</v>
      </c>
      <c r="D38" s="13">
        <f t="shared" si="4"/>
        <v>1175</v>
      </c>
      <c r="E38" s="13">
        <v>1175</v>
      </c>
      <c r="F38" s="13">
        <v>0</v>
      </c>
      <c r="G38" s="9" t="s">
        <v>16</v>
      </c>
      <c r="H38" s="9" t="s">
        <v>16</v>
      </c>
      <c r="I38" s="9" t="s">
        <v>16</v>
      </c>
      <c r="J38" s="10" t="s">
        <v>16</v>
      </c>
      <c r="K38" s="10" t="s">
        <v>16</v>
      </c>
      <c r="L38" s="10" t="s">
        <v>16</v>
      </c>
      <c r="M38" s="11">
        <f t="shared" si="1"/>
        <v>0</v>
      </c>
      <c r="N38" s="22"/>
    </row>
    <row r="39" spans="1:23">
      <c r="A39" s="42" t="s">
        <v>84</v>
      </c>
      <c r="B39" s="43"/>
      <c r="C39" s="6" t="s">
        <v>85</v>
      </c>
      <c r="D39" s="13">
        <f t="shared" si="4"/>
        <v>0</v>
      </c>
      <c r="E39" s="13">
        <v>0</v>
      </c>
      <c r="F39" s="13">
        <v>0</v>
      </c>
      <c r="G39" s="9" t="s">
        <v>16</v>
      </c>
      <c r="H39" s="9" t="s">
        <v>16</v>
      </c>
      <c r="I39" s="9" t="s">
        <v>16</v>
      </c>
      <c r="J39" s="10" t="s">
        <v>16</v>
      </c>
      <c r="K39" s="10" t="s">
        <v>16</v>
      </c>
      <c r="L39" s="10" t="s">
        <v>16</v>
      </c>
      <c r="M39" s="11">
        <f t="shared" si="1"/>
        <v>0</v>
      </c>
      <c r="N39" s="22"/>
    </row>
    <row r="40" spans="1:23">
      <c r="A40" s="42" t="s">
        <v>86</v>
      </c>
      <c r="B40" s="43"/>
      <c r="C40" s="6" t="s">
        <v>87</v>
      </c>
      <c r="D40" s="7">
        <f t="shared" si="4"/>
        <v>55</v>
      </c>
      <c r="E40" s="7">
        <v>55</v>
      </c>
      <c r="F40" s="7">
        <v>0</v>
      </c>
      <c r="G40" s="18">
        <f>H40+I40</f>
        <v>179.4</v>
      </c>
      <c r="H40" s="18">
        <v>179.4</v>
      </c>
      <c r="I40" s="18">
        <v>0</v>
      </c>
      <c r="J40" s="16">
        <f>G40/D40*1000</f>
        <v>3261.8181818181815</v>
      </c>
      <c r="K40" s="16">
        <f t="shared" ref="K40:L48" si="7">H40/E40*1000</f>
        <v>3261.8181818181815</v>
      </c>
      <c r="L40" s="16" t="e">
        <f t="shared" si="7"/>
        <v>#DIV/0!</v>
      </c>
      <c r="M40" s="11">
        <f t="shared" si="1"/>
        <v>0</v>
      </c>
      <c r="N40" s="17">
        <f t="shared" ref="N40:N52" si="8">G40-(H40+I40)</f>
        <v>0</v>
      </c>
      <c r="O40" s="17">
        <f>J40-(G40/D40*1000)</f>
        <v>0</v>
      </c>
      <c r="P40" s="17">
        <f>K40-(H40/E40*1000)</f>
        <v>0</v>
      </c>
      <c r="Q40" s="17" t="e">
        <f>L40-(I40/F40*1000)</f>
        <v>#DIV/0!</v>
      </c>
    </row>
    <row r="41" spans="1:23">
      <c r="A41" s="40" t="s">
        <v>88</v>
      </c>
      <c r="B41" s="41"/>
      <c r="C41" s="6" t="s">
        <v>89</v>
      </c>
      <c r="D41" s="7">
        <f t="shared" si="4"/>
        <v>33</v>
      </c>
      <c r="E41" s="7">
        <v>33</v>
      </c>
      <c r="F41" s="7">
        <v>0</v>
      </c>
      <c r="G41" s="18">
        <f t="shared" ref="G41:G52" si="9">H41+I41</f>
        <v>80.5</v>
      </c>
      <c r="H41" s="18">
        <v>80.5</v>
      </c>
      <c r="I41" s="18">
        <v>0</v>
      </c>
      <c r="J41" s="16">
        <f t="shared" ref="J41:J48" si="10">G41/D41*1000</f>
        <v>2439.3939393939395</v>
      </c>
      <c r="K41" s="16">
        <f t="shared" si="7"/>
        <v>2439.3939393939395</v>
      </c>
      <c r="L41" s="16" t="e">
        <f t="shared" si="7"/>
        <v>#DIV/0!</v>
      </c>
      <c r="M41" s="11">
        <f t="shared" si="1"/>
        <v>0</v>
      </c>
      <c r="N41" s="17">
        <f t="shared" si="8"/>
        <v>0</v>
      </c>
      <c r="O41" s="17">
        <f t="shared" ref="O41:Q48" si="11">J41-(G41/D41*1000)</f>
        <v>0</v>
      </c>
      <c r="P41" s="17">
        <f t="shared" si="11"/>
        <v>0</v>
      </c>
      <c r="Q41" s="17" t="e">
        <f t="shared" si="11"/>
        <v>#DIV/0!</v>
      </c>
    </row>
    <row r="42" spans="1:23">
      <c r="A42" s="40" t="s">
        <v>90</v>
      </c>
      <c r="B42" s="41"/>
      <c r="C42" s="6" t="s">
        <v>91</v>
      </c>
      <c r="D42" s="7">
        <f t="shared" si="4"/>
        <v>182</v>
      </c>
      <c r="E42" s="7">
        <v>182</v>
      </c>
      <c r="F42" s="7">
        <v>0</v>
      </c>
      <c r="G42" s="18">
        <f t="shared" si="9"/>
        <v>413.5</v>
      </c>
      <c r="H42" s="18">
        <v>413.5</v>
      </c>
      <c r="I42" s="18">
        <v>0</v>
      </c>
      <c r="J42" s="16">
        <f t="shared" si="10"/>
        <v>2271.9780219780218</v>
      </c>
      <c r="K42" s="16">
        <f t="shared" si="7"/>
        <v>2271.9780219780218</v>
      </c>
      <c r="L42" s="16" t="e">
        <f t="shared" si="7"/>
        <v>#DIV/0!</v>
      </c>
      <c r="M42" s="11">
        <f t="shared" si="1"/>
        <v>0</v>
      </c>
      <c r="N42" s="17">
        <f t="shared" si="8"/>
        <v>0</v>
      </c>
      <c r="O42" s="17">
        <f t="shared" si="11"/>
        <v>0</v>
      </c>
      <c r="P42" s="17">
        <f t="shared" si="11"/>
        <v>0</v>
      </c>
      <c r="Q42" s="17" t="e">
        <f t="shared" si="11"/>
        <v>#DIV/0!</v>
      </c>
    </row>
    <row r="43" spans="1:23">
      <c r="A43" s="47" t="s">
        <v>92</v>
      </c>
      <c r="B43" s="48"/>
      <c r="C43" s="6" t="s">
        <v>93</v>
      </c>
      <c r="D43" s="7">
        <f t="shared" si="4"/>
        <v>112</v>
      </c>
      <c r="E43" s="7">
        <v>112</v>
      </c>
      <c r="F43" s="7">
        <v>0</v>
      </c>
      <c r="G43" s="18">
        <f t="shared" si="9"/>
        <v>62.2</v>
      </c>
      <c r="H43" s="18">
        <v>62.2</v>
      </c>
      <c r="I43" s="18">
        <v>0</v>
      </c>
      <c r="J43" s="16">
        <f t="shared" si="10"/>
        <v>555.35714285714289</v>
      </c>
      <c r="K43" s="16">
        <f t="shared" si="7"/>
        <v>555.35714285714289</v>
      </c>
      <c r="L43" s="16" t="e">
        <f t="shared" si="7"/>
        <v>#DIV/0!</v>
      </c>
      <c r="M43" s="11">
        <f t="shared" si="1"/>
        <v>0</v>
      </c>
      <c r="N43" s="17">
        <f t="shared" si="8"/>
        <v>0</v>
      </c>
      <c r="O43" s="17">
        <f t="shared" si="11"/>
        <v>0</v>
      </c>
      <c r="P43" s="30">
        <f t="shared" si="11"/>
        <v>0</v>
      </c>
      <c r="Q43" s="30" t="e">
        <f t="shared" si="11"/>
        <v>#DIV/0!</v>
      </c>
    </row>
    <row r="44" spans="1:23">
      <c r="A44" s="40" t="s">
        <v>94</v>
      </c>
      <c r="B44" s="41"/>
      <c r="C44" s="6" t="s">
        <v>95</v>
      </c>
      <c r="D44" s="7">
        <f t="shared" si="4"/>
        <v>813</v>
      </c>
      <c r="E44" s="7">
        <v>813</v>
      </c>
      <c r="F44" s="7">
        <v>0</v>
      </c>
      <c r="G44" s="18">
        <f t="shared" si="9"/>
        <v>1206.8</v>
      </c>
      <c r="H44" s="18">
        <v>1206.8</v>
      </c>
      <c r="I44" s="18">
        <v>0</v>
      </c>
      <c r="J44" s="16">
        <f t="shared" si="10"/>
        <v>1484.3788437884377</v>
      </c>
      <c r="K44" s="16">
        <f t="shared" si="7"/>
        <v>1484.3788437884377</v>
      </c>
      <c r="L44" s="16" t="e">
        <f t="shared" si="7"/>
        <v>#DIV/0!</v>
      </c>
      <c r="M44" s="11">
        <f t="shared" si="1"/>
        <v>0</v>
      </c>
      <c r="N44" s="17">
        <f t="shared" si="8"/>
        <v>0</v>
      </c>
      <c r="O44" s="17">
        <f t="shared" si="11"/>
        <v>0</v>
      </c>
      <c r="P44" s="30">
        <f t="shared" si="11"/>
        <v>0</v>
      </c>
      <c r="Q44" s="30" t="e">
        <f t="shared" si="11"/>
        <v>#DIV/0!</v>
      </c>
    </row>
    <row r="45" spans="1:23">
      <c r="A45" s="40" t="s">
        <v>96</v>
      </c>
      <c r="B45" s="44"/>
      <c r="C45" s="6" t="s">
        <v>97</v>
      </c>
      <c r="D45" s="7">
        <f t="shared" si="4"/>
        <v>905</v>
      </c>
      <c r="E45" s="7">
        <v>905</v>
      </c>
      <c r="F45" s="7">
        <v>0</v>
      </c>
      <c r="G45" s="18">
        <f t="shared" si="9"/>
        <v>2656</v>
      </c>
      <c r="H45" s="18">
        <v>2656</v>
      </c>
      <c r="I45" s="18">
        <v>0</v>
      </c>
      <c r="J45" s="16">
        <f t="shared" si="10"/>
        <v>2934.8066298342542</v>
      </c>
      <c r="K45" s="16">
        <f t="shared" si="7"/>
        <v>2934.8066298342542</v>
      </c>
      <c r="L45" s="16" t="e">
        <f t="shared" si="7"/>
        <v>#DIV/0!</v>
      </c>
      <c r="M45" s="11">
        <f t="shared" si="1"/>
        <v>0</v>
      </c>
      <c r="N45" s="17">
        <f t="shared" si="8"/>
        <v>0</v>
      </c>
      <c r="O45" s="17">
        <f t="shared" si="11"/>
        <v>0</v>
      </c>
      <c r="P45" s="30">
        <f t="shared" si="11"/>
        <v>0</v>
      </c>
      <c r="Q45" s="30" t="e">
        <f t="shared" si="11"/>
        <v>#DIV/0!</v>
      </c>
    </row>
    <row r="46" spans="1:23">
      <c r="A46" s="40" t="s">
        <v>98</v>
      </c>
      <c r="B46" s="44"/>
      <c r="C46" s="6" t="s">
        <v>99</v>
      </c>
      <c r="D46" s="7">
        <f t="shared" si="4"/>
        <v>621</v>
      </c>
      <c r="E46" s="7">
        <v>621</v>
      </c>
      <c r="F46" s="7">
        <v>0</v>
      </c>
      <c r="G46" s="18">
        <f t="shared" si="9"/>
        <v>2398.9</v>
      </c>
      <c r="H46" s="18">
        <v>2398.9</v>
      </c>
      <c r="I46" s="18">
        <v>0</v>
      </c>
      <c r="J46" s="16">
        <f t="shared" si="10"/>
        <v>3862.962962962963</v>
      </c>
      <c r="K46" s="16">
        <f t="shared" si="7"/>
        <v>3862.962962962963</v>
      </c>
      <c r="L46" s="16" t="e">
        <f t="shared" si="7"/>
        <v>#DIV/0!</v>
      </c>
      <c r="M46" s="11">
        <f t="shared" si="1"/>
        <v>0</v>
      </c>
      <c r="N46" s="17">
        <f t="shared" si="8"/>
        <v>0</v>
      </c>
      <c r="O46" s="17">
        <f t="shared" si="11"/>
        <v>0</v>
      </c>
      <c r="P46" s="30">
        <f t="shared" si="11"/>
        <v>0</v>
      </c>
      <c r="Q46" s="30" t="e">
        <f t="shared" si="11"/>
        <v>#DIV/0!</v>
      </c>
    </row>
    <row r="47" spans="1:23">
      <c r="A47" s="40" t="s">
        <v>100</v>
      </c>
      <c r="B47" s="41"/>
      <c r="C47" s="6" t="s">
        <v>101</v>
      </c>
      <c r="D47" s="7">
        <f t="shared" si="4"/>
        <v>418</v>
      </c>
      <c r="E47" s="7">
        <v>418</v>
      </c>
      <c r="F47" s="7">
        <v>0</v>
      </c>
      <c r="G47" s="18">
        <f t="shared" si="9"/>
        <v>2126</v>
      </c>
      <c r="H47" s="18">
        <v>2126</v>
      </c>
      <c r="I47" s="18">
        <v>0</v>
      </c>
      <c r="J47" s="31">
        <f t="shared" si="10"/>
        <v>5086.1244019138758</v>
      </c>
      <c r="K47" s="16">
        <f t="shared" si="7"/>
        <v>5086.1244019138758</v>
      </c>
      <c r="L47" s="16" t="e">
        <f t="shared" si="7"/>
        <v>#DIV/0!</v>
      </c>
      <c r="M47" s="11">
        <f t="shared" si="1"/>
        <v>0</v>
      </c>
      <c r="N47" s="17">
        <f t="shared" si="8"/>
        <v>0</v>
      </c>
      <c r="O47" s="17">
        <f t="shared" si="11"/>
        <v>0</v>
      </c>
      <c r="P47" s="30">
        <f t="shared" si="11"/>
        <v>0</v>
      </c>
      <c r="Q47" s="30" t="e">
        <f t="shared" si="11"/>
        <v>#DIV/0!</v>
      </c>
    </row>
    <row r="48" spans="1:23">
      <c r="A48" s="45" t="s">
        <v>102</v>
      </c>
      <c r="B48" s="46"/>
      <c r="C48" s="6" t="s">
        <v>103</v>
      </c>
      <c r="D48" s="7">
        <f t="shared" si="4"/>
        <v>13637</v>
      </c>
      <c r="E48" s="7">
        <v>13637</v>
      </c>
      <c r="F48" s="7">
        <v>0</v>
      </c>
      <c r="G48" s="18">
        <f t="shared" si="9"/>
        <v>51366</v>
      </c>
      <c r="H48" s="18">
        <v>51366</v>
      </c>
      <c r="I48" s="18">
        <v>0</v>
      </c>
      <c r="J48" s="16">
        <f t="shared" si="10"/>
        <v>3766.664222336291</v>
      </c>
      <c r="K48" s="16">
        <f t="shared" si="7"/>
        <v>3766.664222336291</v>
      </c>
      <c r="L48" s="16" t="e">
        <f t="shared" si="7"/>
        <v>#DIV/0!</v>
      </c>
      <c r="M48" s="11">
        <f t="shared" si="1"/>
        <v>0</v>
      </c>
      <c r="N48" s="17">
        <f t="shared" si="8"/>
        <v>0</v>
      </c>
      <c r="O48" s="17">
        <f t="shared" si="11"/>
        <v>0</v>
      </c>
      <c r="P48" s="17">
        <f t="shared" si="11"/>
        <v>0</v>
      </c>
      <c r="Q48" s="17" t="e">
        <f t="shared" si="11"/>
        <v>#DIV/0!</v>
      </c>
      <c r="R48" s="17">
        <f t="shared" ref="R48:W48" si="12">D50-D48</f>
        <v>0</v>
      </c>
      <c r="S48" s="17">
        <f t="shared" si="12"/>
        <v>0</v>
      </c>
      <c r="T48" s="17">
        <f t="shared" si="12"/>
        <v>0</v>
      </c>
      <c r="U48" s="17">
        <f>G50-G48</f>
        <v>4.6999999999970896</v>
      </c>
      <c r="V48" s="17">
        <f t="shared" si="12"/>
        <v>4.6999999999970896</v>
      </c>
      <c r="W48" s="17">
        <f t="shared" si="12"/>
        <v>0</v>
      </c>
    </row>
    <row r="49" spans="1:23">
      <c r="A49" s="40" t="s">
        <v>104</v>
      </c>
      <c r="B49" s="41"/>
      <c r="C49" s="6" t="s">
        <v>105</v>
      </c>
      <c r="D49" s="7">
        <f t="shared" si="4"/>
        <v>1070</v>
      </c>
      <c r="E49" s="7">
        <v>1070</v>
      </c>
      <c r="F49" s="7">
        <v>0</v>
      </c>
      <c r="G49" s="18">
        <f t="shared" si="9"/>
        <v>6946.1</v>
      </c>
      <c r="H49" s="18">
        <v>6946.1</v>
      </c>
      <c r="I49" s="18">
        <v>0</v>
      </c>
      <c r="J49" s="10" t="s">
        <v>16</v>
      </c>
      <c r="K49" s="10" t="s">
        <v>16</v>
      </c>
      <c r="L49" s="10" t="s">
        <v>16</v>
      </c>
      <c r="M49" s="11">
        <f t="shared" si="1"/>
        <v>0</v>
      </c>
      <c r="N49" s="22">
        <f t="shared" si="8"/>
        <v>0</v>
      </c>
      <c r="R49" s="17"/>
      <c r="S49" s="17"/>
      <c r="T49" s="17"/>
      <c r="U49" s="17">
        <f>G51-U48</f>
        <v>2.9105606813573104E-12</v>
      </c>
      <c r="V49" s="17">
        <f>H51-V48</f>
        <v>2.9105606813573104E-12</v>
      </c>
      <c r="W49" s="17">
        <f>I51-W48</f>
        <v>0</v>
      </c>
    </row>
    <row r="50" spans="1:23">
      <c r="A50" s="45" t="s">
        <v>106</v>
      </c>
      <c r="B50" s="46"/>
      <c r="C50" s="6" t="s">
        <v>107</v>
      </c>
      <c r="D50" s="7">
        <f t="shared" si="4"/>
        <v>13637</v>
      </c>
      <c r="E50" s="7">
        <v>13637</v>
      </c>
      <c r="F50" s="7">
        <v>0</v>
      </c>
      <c r="G50" s="18">
        <f t="shared" si="9"/>
        <v>51370.7</v>
      </c>
      <c r="H50" s="18">
        <v>51370.7</v>
      </c>
      <c r="I50" s="18">
        <v>0</v>
      </c>
      <c r="J50" s="10" t="s">
        <v>16</v>
      </c>
      <c r="K50" s="10" t="s">
        <v>16</v>
      </c>
      <c r="L50" s="10" t="s">
        <v>16</v>
      </c>
      <c r="M50" s="11">
        <f t="shared" si="1"/>
        <v>0</v>
      </c>
      <c r="N50" s="22">
        <f t="shared" si="8"/>
        <v>0</v>
      </c>
    </row>
    <row r="51" spans="1:23">
      <c r="A51" s="40" t="s">
        <v>108</v>
      </c>
      <c r="B51" s="41"/>
      <c r="C51" s="6" t="s">
        <v>109</v>
      </c>
      <c r="D51" s="10" t="s">
        <v>16</v>
      </c>
      <c r="E51" s="10" t="s">
        <v>16</v>
      </c>
      <c r="F51" s="10" t="s">
        <v>16</v>
      </c>
      <c r="G51" s="18">
        <f t="shared" si="9"/>
        <v>4.7</v>
      </c>
      <c r="H51" s="18">
        <v>4.7</v>
      </c>
      <c r="I51" s="18">
        <v>0</v>
      </c>
      <c r="J51" s="10" t="s">
        <v>16</v>
      </c>
      <c r="K51" s="10" t="s">
        <v>16</v>
      </c>
      <c r="L51" s="10" t="s">
        <v>16</v>
      </c>
      <c r="N51" s="22">
        <f t="shared" si="8"/>
        <v>0</v>
      </c>
      <c r="R51" s="22">
        <f>G52-(G48-G50+G51)</f>
        <v>0</v>
      </c>
      <c r="S51" s="22">
        <f>H52-(H48-H50+H51)</f>
        <v>0</v>
      </c>
      <c r="T51" s="22">
        <f>I52-(I48-I50+I51)</f>
        <v>0</v>
      </c>
      <c r="U51" t="s">
        <v>110</v>
      </c>
    </row>
    <row r="52" spans="1:23">
      <c r="A52" s="40" t="s">
        <v>111</v>
      </c>
      <c r="B52" s="44"/>
      <c r="C52" s="6" t="s">
        <v>112</v>
      </c>
      <c r="D52" s="10" t="s">
        <v>16</v>
      </c>
      <c r="E52" s="10" t="s">
        <v>16</v>
      </c>
      <c r="F52" s="10" t="s">
        <v>16</v>
      </c>
      <c r="G52" s="18">
        <f t="shared" si="9"/>
        <v>2.9105606813573104E-12</v>
      </c>
      <c r="H52" s="18">
        <f>H48-H50+H51</f>
        <v>2.9105606813573104E-12</v>
      </c>
      <c r="I52" s="18">
        <f>I48-I50+I51</f>
        <v>0</v>
      </c>
      <c r="J52" s="10" t="s">
        <v>16</v>
      </c>
      <c r="K52" s="10" t="s">
        <v>16</v>
      </c>
      <c r="L52" s="10" t="s">
        <v>16</v>
      </c>
      <c r="N52" s="22">
        <f t="shared" si="8"/>
        <v>0</v>
      </c>
    </row>
  </sheetData>
  <mergeCells count="66">
    <mergeCell ref="J1:L1"/>
    <mergeCell ref="G2:I2"/>
    <mergeCell ref="J2:L2"/>
    <mergeCell ref="D3:D4"/>
    <mergeCell ref="E3:F3"/>
    <mergeCell ref="G3:G4"/>
    <mergeCell ref="H3:I3"/>
    <mergeCell ref="J3:J4"/>
    <mergeCell ref="K3:L3"/>
    <mergeCell ref="A2:B4"/>
    <mergeCell ref="C2:C4"/>
    <mergeCell ref="D2:F2"/>
    <mergeCell ref="A5:B5"/>
    <mergeCell ref="A18:B18"/>
    <mergeCell ref="A9:B9"/>
    <mergeCell ref="A10:B10"/>
    <mergeCell ref="A15:B15"/>
    <mergeCell ref="A13:B13"/>
    <mergeCell ref="A14:B14"/>
    <mergeCell ref="A8:B8"/>
    <mergeCell ref="A6:B6"/>
    <mergeCell ref="A7:B7"/>
    <mergeCell ref="U11:U12"/>
    <mergeCell ref="A12:B12"/>
    <mergeCell ref="R11:R12"/>
    <mergeCell ref="S11:S12"/>
    <mergeCell ref="A11:B11"/>
    <mergeCell ref="T11:T12"/>
    <mergeCell ref="Q11:Q12"/>
    <mergeCell ref="A19:B19"/>
    <mergeCell ref="A20:B20"/>
    <mergeCell ref="A26:B26"/>
    <mergeCell ref="A28:B28"/>
    <mergeCell ref="A25:B25"/>
    <mergeCell ref="Q21:R22"/>
    <mergeCell ref="A16:B16"/>
    <mergeCell ref="A17:B17"/>
    <mergeCell ref="A22:B22"/>
    <mergeCell ref="A23:B23"/>
    <mergeCell ref="A24:B24"/>
    <mergeCell ref="A21:B21"/>
    <mergeCell ref="A30:B30"/>
    <mergeCell ref="A32:B32"/>
    <mergeCell ref="A27:B27"/>
    <mergeCell ref="A29:B29"/>
    <mergeCell ref="A31:B31"/>
    <mergeCell ref="A38:B38"/>
    <mergeCell ref="A39:B39"/>
    <mergeCell ref="A40:B40"/>
    <mergeCell ref="A41:B41"/>
    <mergeCell ref="A51:B51"/>
    <mergeCell ref="A52:B52"/>
    <mergeCell ref="A45:B45"/>
    <mergeCell ref="A46:B46"/>
    <mergeCell ref="A47:B47"/>
    <mergeCell ref="A48:B48"/>
    <mergeCell ref="A49:B49"/>
    <mergeCell ref="A50:B50"/>
    <mergeCell ref="A44:B44"/>
    <mergeCell ref="A33:B33"/>
    <mergeCell ref="A34:B34"/>
    <mergeCell ref="A35:B35"/>
    <mergeCell ref="A36:B36"/>
    <mergeCell ref="A37:B37"/>
    <mergeCell ref="A43:B43"/>
    <mergeCell ref="A42:B42"/>
  </mergeCells>
  <phoneticPr fontId="2" type="noConversion"/>
  <printOptions horizontalCentered="1"/>
  <pageMargins left="0.19685039370078741" right="0.19685039370078741" top="0.31496062992125984" bottom="0.19685039370078741" header="0.51181102362204722" footer="0.51181102362204722"/>
  <pageSetup paperSize="9" scale="97" orientation="landscape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view="pageBreakPreview" zoomScaleNormal="100" zoomScaleSheetLayoutView="100" workbookViewId="0">
      <selection activeCell="I25" sqref="I25"/>
    </sheetView>
  </sheetViews>
  <sheetFormatPr defaultRowHeight="12.75"/>
  <cols>
    <col min="1" max="1" width="30.7109375" customWidth="1"/>
    <col min="2" max="2" width="17.42578125" customWidth="1"/>
    <col min="3" max="3" width="5.7109375" customWidth="1"/>
    <col min="5" max="6" width="9.7109375" customWidth="1"/>
    <col min="7" max="7" width="10.140625" customWidth="1"/>
    <col min="8" max="9" width="9.7109375" customWidth="1"/>
    <col min="10" max="10" width="7.7109375" customWidth="1"/>
    <col min="12" max="12" width="9.7109375" customWidth="1"/>
  </cols>
  <sheetData>
    <row r="1" spans="1:12">
      <c r="A1" s="1"/>
      <c r="B1" s="1"/>
      <c r="C1" s="1"/>
      <c r="D1" s="1"/>
      <c r="E1" s="1"/>
      <c r="F1" s="2">
        <v>3</v>
      </c>
      <c r="G1" s="1"/>
      <c r="H1" s="1"/>
      <c r="I1" s="1"/>
      <c r="J1" s="63" t="s">
        <v>0</v>
      </c>
      <c r="K1" s="63"/>
      <c r="L1" s="63"/>
    </row>
    <row r="2" spans="1:12" ht="14.1" customHeight="1">
      <c r="A2" s="59" t="s">
        <v>1</v>
      </c>
      <c r="B2" s="59"/>
      <c r="C2" s="60" t="s">
        <v>2</v>
      </c>
      <c r="D2" s="59" t="s">
        <v>3</v>
      </c>
      <c r="E2" s="59"/>
      <c r="F2" s="59"/>
      <c r="G2" s="59" t="s">
        <v>4</v>
      </c>
      <c r="H2" s="59"/>
      <c r="I2" s="59"/>
      <c r="J2" s="59" t="s">
        <v>5</v>
      </c>
      <c r="K2" s="59"/>
      <c r="L2" s="59"/>
    </row>
    <row r="3" spans="1:12" ht="14.1" customHeight="1">
      <c r="A3" s="59"/>
      <c r="B3" s="59"/>
      <c r="C3" s="60"/>
      <c r="D3" s="64" t="s">
        <v>6</v>
      </c>
      <c r="E3" s="59" t="s">
        <v>7</v>
      </c>
      <c r="F3" s="59"/>
      <c r="G3" s="59" t="s">
        <v>8</v>
      </c>
      <c r="H3" s="59" t="s">
        <v>7</v>
      </c>
      <c r="I3" s="59"/>
      <c r="J3" s="59" t="s">
        <v>8</v>
      </c>
      <c r="K3" s="59" t="s">
        <v>7</v>
      </c>
      <c r="L3" s="59"/>
    </row>
    <row r="4" spans="1:12" ht="21.75" customHeight="1">
      <c r="A4" s="59"/>
      <c r="B4" s="59"/>
      <c r="C4" s="60"/>
      <c r="D4" s="64"/>
      <c r="E4" s="3" t="s">
        <v>9</v>
      </c>
      <c r="F4" s="3" t="s">
        <v>10</v>
      </c>
      <c r="G4" s="59"/>
      <c r="H4" s="4" t="s">
        <v>9</v>
      </c>
      <c r="I4" s="4" t="s">
        <v>10</v>
      </c>
      <c r="J4" s="59"/>
      <c r="K4" s="3" t="s">
        <v>11</v>
      </c>
      <c r="L4" s="3" t="s">
        <v>10</v>
      </c>
    </row>
    <row r="5" spans="1:12" ht="12" customHeight="1">
      <c r="A5" s="59" t="s">
        <v>12</v>
      </c>
      <c r="B5" s="59"/>
      <c r="C5" s="3" t="s">
        <v>13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5">
        <v>7</v>
      </c>
      <c r="K5" s="5">
        <v>8</v>
      </c>
      <c r="L5" s="5">
        <v>9</v>
      </c>
    </row>
    <row r="6" spans="1:12" ht="27" customHeight="1">
      <c r="A6" s="42" t="s">
        <v>70</v>
      </c>
      <c r="B6" s="42"/>
      <c r="C6" s="6" t="s">
        <v>71</v>
      </c>
      <c r="D6" s="13">
        <f t="shared" ref="D6:D24" si="0">F6+E6</f>
        <v>30</v>
      </c>
      <c r="E6" s="8">
        <v>0</v>
      </c>
      <c r="F6" s="8">
        <v>30</v>
      </c>
      <c r="G6" s="9" t="s">
        <v>16</v>
      </c>
      <c r="H6" s="9" t="s">
        <v>16</v>
      </c>
      <c r="I6" s="9" t="s">
        <v>16</v>
      </c>
      <c r="J6" s="10" t="s">
        <v>16</v>
      </c>
      <c r="K6" s="10" t="s">
        <v>16</v>
      </c>
      <c r="L6" s="10" t="s">
        <v>16</v>
      </c>
    </row>
    <row r="7" spans="1:12" ht="23.25" customHeight="1">
      <c r="A7" s="42" t="s">
        <v>72</v>
      </c>
      <c r="B7" s="42"/>
      <c r="C7" s="6" t="s">
        <v>73</v>
      </c>
      <c r="D7" s="13">
        <f t="shared" si="0"/>
        <v>4</v>
      </c>
      <c r="E7" s="8">
        <v>0</v>
      </c>
      <c r="F7" s="8">
        <v>4</v>
      </c>
      <c r="G7" s="9" t="s">
        <v>16</v>
      </c>
      <c r="H7" s="9" t="s">
        <v>16</v>
      </c>
      <c r="I7" s="9" t="s">
        <v>16</v>
      </c>
      <c r="J7" s="10" t="s">
        <v>16</v>
      </c>
      <c r="K7" s="10" t="s">
        <v>16</v>
      </c>
      <c r="L7" s="10" t="s">
        <v>16</v>
      </c>
    </row>
    <row r="8" spans="1:12" ht="23.25" customHeight="1">
      <c r="A8" s="42" t="s">
        <v>74</v>
      </c>
      <c r="B8" s="42"/>
      <c r="C8" s="6" t="s">
        <v>75</v>
      </c>
      <c r="D8" s="13">
        <f>F8+E8</f>
        <v>17</v>
      </c>
      <c r="E8" s="8">
        <v>0</v>
      </c>
      <c r="F8" s="8">
        <v>17</v>
      </c>
      <c r="G8" s="9" t="s">
        <v>16</v>
      </c>
      <c r="H8" s="9" t="s">
        <v>16</v>
      </c>
      <c r="I8" s="9" t="s">
        <v>16</v>
      </c>
      <c r="J8" s="10" t="s">
        <v>16</v>
      </c>
      <c r="K8" s="10" t="s">
        <v>16</v>
      </c>
      <c r="L8" s="10" t="s">
        <v>16</v>
      </c>
    </row>
    <row r="9" spans="1:12">
      <c r="A9" s="42" t="s">
        <v>76</v>
      </c>
      <c r="B9" s="43"/>
      <c r="C9" s="6" t="s">
        <v>77</v>
      </c>
      <c r="D9" s="13">
        <f t="shared" si="0"/>
        <v>2153</v>
      </c>
      <c r="E9" s="8">
        <v>224</v>
      </c>
      <c r="F9" s="8">
        <v>1929</v>
      </c>
      <c r="G9" s="9" t="s">
        <v>16</v>
      </c>
      <c r="H9" s="9" t="s">
        <v>16</v>
      </c>
      <c r="I9" s="9" t="s">
        <v>16</v>
      </c>
      <c r="J9" s="10" t="s">
        <v>16</v>
      </c>
      <c r="K9" s="10" t="s">
        <v>16</v>
      </c>
      <c r="L9" s="10" t="s">
        <v>16</v>
      </c>
    </row>
    <row r="10" spans="1:12">
      <c r="A10" s="40" t="s">
        <v>78</v>
      </c>
      <c r="B10" s="41"/>
      <c r="C10" s="6" t="s">
        <v>79</v>
      </c>
      <c r="D10" s="13">
        <f t="shared" si="0"/>
        <v>1856</v>
      </c>
      <c r="E10" s="8">
        <v>152</v>
      </c>
      <c r="F10" s="8">
        <v>1704</v>
      </c>
      <c r="G10" s="9" t="s">
        <v>16</v>
      </c>
      <c r="H10" s="9" t="s">
        <v>16</v>
      </c>
      <c r="I10" s="9" t="s">
        <v>16</v>
      </c>
      <c r="J10" s="10" t="s">
        <v>16</v>
      </c>
      <c r="K10" s="10" t="s">
        <v>16</v>
      </c>
      <c r="L10" s="10" t="s">
        <v>16</v>
      </c>
    </row>
    <row r="11" spans="1:12">
      <c r="A11" s="40" t="s">
        <v>80</v>
      </c>
      <c r="B11" s="41"/>
      <c r="C11" s="6" t="s">
        <v>81</v>
      </c>
      <c r="D11" s="13">
        <f t="shared" si="0"/>
        <v>5207</v>
      </c>
      <c r="E11" s="8">
        <v>369</v>
      </c>
      <c r="F11" s="8">
        <v>4838</v>
      </c>
      <c r="G11" s="9" t="s">
        <v>16</v>
      </c>
      <c r="H11" s="9" t="s">
        <v>16</v>
      </c>
      <c r="I11" s="9" t="s">
        <v>16</v>
      </c>
      <c r="J11" s="10" t="s">
        <v>16</v>
      </c>
      <c r="K11" s="10" t="s">
        <v>16</v>
      </c>
      <c r="L11" s="10" t="s">
        <v>16</v>
      </c>
    </row>
    <row r="12" spans="1:12">
      <c r="A12" s="40" t="s">
        <v>82</v>
      </c>
      <c r="B12" s="41"/>
      <c r="C12" s="6" t="s">
        <v>83</v>
      </c>
      <c r="D12" s="13">
        <f t="shared" si="0"/>
        <v>3013</v>
      </c>
      <c r="E12" s="8">
        <v>256</v>
      </c>
      <c r="F12" s="8">
        <v>2757</v>
      </c>
      <c r="G12" s="9" t="s">
        <v>16</v>
      </c>
      <c r="H12" s="9" t="s">
        <v>16</v>
      </c>
      <c r="I12" s="9" t="s">
        <v>16</v>
      </c>
      <c r="J12" s="10" t="s">
        <v>16</v>
      </c>
      <c r="K12" s="10" t="s">
        <v>16</v>
      </c>
      <c r="L12" s="10" t="s">
        <v>16</v>
      </c>
    </row>
    <row r="13" spans="1:12" ht="33.75" customHeight="1">
      <c r="A13" s="42" t="s">
        <v>84</v>
      </c>
      <c r="B13" s="43"/>
      <c r="C13" s="6" t="s">
        <v>85</v>
      </c>
      <c r="D13" s="13">
        <f t="shared" si="0"/>
        <v>17208</v>
      </c>
      <c r="E13" s="8">
        <v>1687</v>
      </c>
      <c r="F13" s="8">
        <v>15521</v>
      </c>
      <c r="G13" s="9" t="s">
        <v>16</v>
      </c>
      <c r="H13" s="9" t="s">
        <v>16</v>
      </c>
      <c r="I13" s="9" t="s">
        <v>16</v>
      </c>
      <c r="J13" s="10" t="s">
        <v>16</v>
      </c>
      <c r="K13" s="10" t="s">
        <v>16</v>
      </c>
      <c r="L13" s="10" t="s">
        <v>16</v>
      </c>
    </row>
    <row r="14" spans="1:12" ht="23.25" customHeight="1">
      <c r="A14" s="42" t="s">
        <v>86</v>
      </c>
      <c r="B14" s="43"/>
      <c r="C14" s="6" t="s">
        <v>87</v>
      </c>
      <c r="D14" s="7">
        <f t="shared" si="0"/>
        <v>0</v>
      </c>
      <c r="E14" s="8">
        <v>0</v>
      </c>
      <c r="F14" s="8">
        <v>0</v>
      </c>
      <c r="G14" s="18">
        <f>H14+I14</f>
        <v>0</v>
      </c>
      <c r="H14" s="19"/>
      <c r="I14" s="19"/>
      <c r="J14" s="16" t="e">
        <f>G14/D14*1000</f>
        <v>#DIV/0!</v>
      </c>
      <c r="K14" s="16" t="e">
        <f t="shared" ref="K14:L22" si="1">H14/E14*1000</f>
        <v>#DIV/0!</v>
      </c>
      <c r="L14" s="16">
        <v>0</v>
      </c>
    </row>
    <row r="15" spans="1:12" ht="14.25" customHeight="1">
      <c r="A15" s="40" t="s">
        <v>88</v>
      </c>
      <c r="B15" s="41"/>
      <c r="C15" s="6" t="s">
        <v>89</v>
      </c>
      <c r="D15" s="7">
        <f t="shared" si="0"/>
        <v>0</v>
      </c>
      <c r="E15" s="8">
        <v>0</v>
      </c>
      <c r="F15" s="8">
        <v>0</v>
      </c>
      <c r="G15" s="18">
        <f t="shared" ref="G15:G26" si="2">H15+I15</f>
        <v>0</v>
      </c>
      <c r="H15" s="19"/>
      <c r="I15" s="19"/>
      <c r="J15" s="16" t="e">
        <f t="shared" ref="J15:J22" si="3">G15/D15*1000</f>
        <v>#DIV/0!</v>
      </c>
      <c r="K15" s="16" t="e">
        <f t="shared" si="1"/>
        <v>#DIV/0!</v>
      </c>
      <c r="L15" s="16">
        <v>0</v>
      </c>
    </row>
    <row r="16" spans="1:12">
      <c r="A16" s="40" t="s">
        <v>90</v>
      </c>
      <c r="B16" s="41"/>
      <c r="C16" s="6" t="s">
        <v>91</v>
      </c>
      <c r="D16" s="7">
        <f t="shared" si="0"/>
        <v>0</v>
      </c>
      <c r="E16" s="8">
        <v>0</v>
      </c>
      <c r="F16" s="8">
        <v>0</v>
      </c>
      <c r="G16" s="18">
        <f t="shared" si="2"/>
        <v>0</v>
      </c>
      <c r="H16" s="19"/>
      <c r="I16" s="19"/>
      <c r="J16" s="16" t="e">
        <f t="shared" si="3"/>
        <v>#DIV/0!</v>
      </c>
      <c r="K16" s="16" t="e">
        <f t="shared" si="1"/>
        <v>#DIV/0!</v>
      </c>
      <c r="L16" s="16">
        <v>0</v>
      </c>
    </row>
    <row r="17" spans="1:12" ht="27" customHeight="1">
      <c r="A17" s="47" t="s">
        <v>92</v>
      </c>
      <c r="B17" s="48"/>
      <c r="C17" s="6" t="s">
        <v>93</v>
      </c>
      <c r="D17" s="7">
        <f t="shared" si="0"/>
        <v>2542</v>
      </c>
      <c r="E17" s="8">
        <v>147</v>
      </c>
      <c r="F17" s="8">
        <v>2395</v>
      </c>
      <c r="G17" s="18">
        <f t="shared" si="2"/>
        <v>3160.7</v>
      </c>
      <c r="H17" s="19">
        <v>218.1</v>
      </c>
      <c r="I17" s="19">
        <v>2942.6</v>
      </c>
      <c r="J17" s="16">
        <f t="shared" si="3"/>
        <v>1243.3910306845005</v>
      </c>
      <c r="K17" s="16">
        <f t="shared" si="1"/>
        <v>1483.6734693877552</v>
      </c>
      <c r="L17" s="16">
        <f t="shared" si="1"/>
        <v>1228.6430062630479</v>
      </c>
    </row>
    <row r="18" spans="1:12">
      <c r="A18" s="40" t="s">
        <v>94</v>
      </c>
      <c r="B18" s="41"/>
      <c r="C18" s="6" t="s">
        <v>95</v>
      </c>
      <c r="D18" s="7">
        <f t="shared" si="0"/>
        <v>1460</v>
      </c>
      <c r="E18" s="8">
        <v>96</v>
      </c>
      <c r="F18" s="8">
        <v>1364</v>
      </c>
      <c r="G18" s="18">
        <f t="shared" si="2"/>
        <v>3702.6</v>
      </c>
      <c r="H18" s="19">
        <v>246.4</v>
      </c>
      <c r="I18" s="19">
        <v>3456.2</v>
      </c>
      <c r="J18" s="16">
        <f t="shared" si="3"/>
        <v>2536.027397260274</v>
      </c>
      <c r="K18" s="16">
        <f t="shared" si="1"/>
        <v>2566.666666666667</v>
      </c>
      <c r="L18" s="16">
        <f t="shared" si="1"/>
        <v>2533.8709677419351</v>
      </c>
    </row>
    <row r="19" spans="1:12">
      <c r="A19" s="40" t="s">
        <v>96</v>
      </c>
      <c r="B19" s="44"/>
      <c r="C19" s="6" t="s">
        <v>97</v>
      </c>
      <c r="D19" s="7">
        <f t="shared" si="0"/>
        <v>1138</v>
      </c>
      <c r="E19" s="8">
        <v>143</v>
      </c>
      <c r="F19" s="8">
        <v>995</v>
      </c>
      <c r="G19" s="18">
        <f t="shared" si="2"/>
        <v>6692.7000000000007</v>
      </c>
      <c r="H19" s="19">
        <v>847.1</v>
      </c>
      <c r="I19" s="19">
        <v>5845.6</v>
      </c>
      <c r="J19" s="16">
        <f t="shared" si="3"/>
        <v>5881.1072056239018</v>
      </c>
      <c r="K19" s="16">
        <f t="shared" si="1"/>
        <v>5923.7762237762245</v>
      </c>
      <c r="L19" s="16">
        <f t="shared" si="1"/>
        <v>5874.9748743718592</v>
      </c>
    </row>
    <row r="20" spans="1:12">
      <c r="A20" s="40" t="s">
        <v>98</v>
      </c>
      <c r="B20" s="44"/>
      <c r="C20" s="6" t="s">
        <v>99</v>
      </c>
      <c r="D20" s="7">
        <f t="shared" si="0"/>
        <v>1299</v>
      </c>
      <c r="E20" s="8">
        <v>105</v>
      </c>
      <c r="F20" s="8">
        <v>1194</v>
      </c>
      <c r="G20" s="18">
        <f t="shared" si="2"/>
        <v>9324.6</v>
      </c>
      <c r="H20" s="19">
        <v>722.1</v>
      </c>
      <c r="I20" s="19">
        <v>8602.5</v>
      </c>
      <c r="J20" s="16">
        <f t="shared" si="3"/>
        <v>7178.2909930715932</v>
      </c>
      <c r="K20" s="16">
        <f t="shared" si="1"/>
        <v>6877.1428571428569</v>
      </c>
      <c r="L20" s="16">
        <f t="shared" si="1"/>
        <v>7204.7738693467336</v>
      </c>
    </row>
    <row r="21" spans="1:12">
      <c r="A21" s="40" t="s">
        <v>100</v>
      </c>
      <c r="B21" s="41"/>
      <c r="C21" s="6" t="s">
        <v>101</v>
      </c>
      <c r="D21" s="7">
        <f t="shared" si="0"/>
        <v>1775</v>
      </c>
      <c r="E21" s="8">
        <v>126</v>
      </c>
      <c r="F21" s="8">
        <v>1649</v>
      </c>
      <c r="G21" s="18">
        <f t="shared" si="2"/>
        <v>18341.699999999997</v>
      </c>
      <c r="H21" s="19">
        <v>1205.5999999999999</v>
      </c>
      <c r="I21" s="19">
        <v>17136.099999999999</v>
      </c>
      <c r="J21" s="31">
        <f t="shared" si="3"/>
        <v>10333.352112676055</v>
      </c>
      <c r="K21" s="16">
        <f t="shared" si="1"/>
        <v>9568.2539682539682</v>
      </c>
      <c r="L21" s="16">
        <f t="shared" si="1"/>
        <v>10391.813220133412</v>
      </c>
    </row>
    <row r="22" spans="1:12" ht="26.25" customHeight="1">
      <c r="A22" s="45" t="s">
        <v>102</v>
      </c>
      <c r="B22" s="46"/>
      <c r="C22" s="6" t="s">
        <v>103</v>
      </c>
      <c r="D22" s="7">
        <v>39072</v>
      </c>
      <c r="E22" s="8">
        <v>3534</v>
      </c>
      <c r="F22" s="8">
        <v>35538</v>
      </c>
      <c r="G22" s="18">
        <f t="shared" si="2"/>
        <v>204562.5</v>
      </c>
      <c r="H22" s="19">
        <v>19092.8</v>
      </c>
      <c r="I22" s="19">
        <v>185469.7</v>
      </c>
      <c r="J22" s="16">
        <f t="shared" si="3"/>
        <v>5235.5267199017198</v>
      </c>
      <c r="K22" s="16">
        <f t="shared" si="1"/>
        <v>5402.6032823995474</v>
      </c>
      <c r="L22" s="16">
        <f t="shared" si="1"/>
        <v>5218.9121503742481</v>
      </c>
    </row>
    <row r="23" spans="1:12">
      <c r="A23" s="40" t="s">
        <v>104</v>
      </c>
      <c r="B23" s="41"/>
      <c r="C23" s="6" t="s">
        <v>105</v>
      </c>
      <c r="D23" s="7">
        <v>2950</v>
      </c>
      <c r="E23" s="8">
        <v>243</v>
      </c>
      <c r="F23" s="8">
        <v>2707</v>
      </c>
      <c r="G23" s="18">
        <f t="shared" si="2"/>
        <v>16137.9</v>
      </c>
      <c r="H23" s="19">
        <v>1366.5</v>
      </c>
      <c r="I23" s="19">
        <v>14771.4</v>
      </c>
      <c r="J23" s="10" t="s">
        <v>16</v>
      </c>
      <c r="K23" s="10" t="s">
        <v>16</v>
      </c>
      <c r="L23" s="10" t="s">
        <v>16</v>
      </c>
    </row>
    <row r="24" spans="1:12" ht="27" customHeight="1">
      <c r="A24" s="45" t="s">
        <v>106</v>
      </c>
      <c r="B24" s="46"/>
      <c r="C24" s="6" t="s">
        <v>107</v>
      </c>
      <c r="D24" s="7">
        <f t="shared" si="0"/>
        <v>39072</v>
      </c>
      <c r="E24" s="8">
        <v>3534</v>
      </c>
      <c r="F24" s="8">
        <v>35538</v>
      </c>
      <c r="G24" s="18">
        <f t="shared" si="2"/>
        <v>205647.8</v>
      </c>
      <c r="H24" s="19">
        <v>19110.900000000001</v>
      </c>
      <c r="I24" s="19">
        <v>186536.9</v>
      </c>
      <c r="J24" s="10" t="s">
        <v>16</v>
      </c>
      <c r="K24" s="10" t="s">
        <v>16</v>
      </c>
      <c r="L24" s="10" t="s">
        <v>16</v>
      </c>
    </row>
    <row r="25" spans="1:12">
      <c r="A25" s="40" t="s">
        <v>108</v>
      </c>
      <c r="B25" s="41"/>
      <c r="C25" s="6" t="s">
        <v>109</v>
      </c>
      <c r="D25" s="10" t="s">
        <v>16</v>
      </c>
      <c r="E25" s="10" t="s">
        <v>16</v>
      </c>
      <c r="F25" s="10" t="s">
        <v>16</v>
      </c>
      <c r="G25" s="18">
        <f t="shared" si="2"/>
        <v>1085.3</v>
      </c>
      <c r="H25" s="19">
        <v>18.100000000000001</v>
      </c>
      <c r="I25" s="19">
        <v>1067.2</v>
      </c>
      <c r="J25" s="10" t="s">
        <v>16</v>
      </c>
      <c r="K25" s="10" t="s">
        <v>16</v>
      </c>
      <c r="L25" s="10" t="s">
        <v>16</v>
      </c>
    </row>
    <row r="26" spans="1:12" ht="26.25" customHeight="1">
      <c r="A26" s="40" t="s">
        <v>111</v>
      </c>
      <c r="B26" s="44"/>
      <c r="C26" s="6" t="s">
        <v>112</v>
      </c>
      <c r="D26" s="10" t="s">
        <v>16</v>
      </c>
      <c r="E26" s="10" t="s">
        <v>16</v>
      </c>
      <c r="F26" s="10" t="s">
        <v>16</v>
      </c>
      <c r="G26" s="18">
        <f t="shared" si="2"/>
        <v>1.5326406810345361E-11</v>
      </c>
      <c r="H26" s="18">
        <f>H22-H24+H25</f>
        <v>-2.1813661987835076E-12</v>
      </c>
      <c r="I26" s="18">
        <f>I22-I24+I25</f>
        <v>1.7507773009128869E-11</v>
      </c>
      <c r="J26" s="10" t="s">
        <v>16</v>
      </c>
      <c r="K26" s="10" t="s">
        <v>16</v>
      </c>
      <c r="L26" s="10" t="s">
        <v>16</v>
      </c>
    </row>
    <row r="27" spans="1:12">
      <c r="A27" s="32"/>
    </row>
    <row r="28" spans="1:12" ht="25.5" customHeight="1">
      <c r="A28" s="69" t="s">
        <v>113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</row>
    <row r="29" spans="1:12" ht="11.25" customHeight="1">
      <c r="A29" s="33" t="s">
        <v>114</v>
      </c>
      <c r="D29" s="11"/>
      <c r="E29" s="11"/>
      <c r="F29" s="11"/>
    </row>
    <row r="30" spans="1:12">
      <c r="A30" s="70" t="s">
        <v>115</v>
      </c>
      <c r="B30" s="71"/>
      <c r="C30" s="71"/>
    </row>
    <row r="31" spans="1:12">
      <c r="A31" s="34"/>
      <c r="B31" s="34"/>
      <c r="C31" s="35"/>
    </row>
    <row r="32" spans="1:12">
      <c r="A32" s="70" t="s">
        <v>135</v>
      </c>
      <c r="B32" s="71"/>
      <c r="C32" s="71"/>
      <c r="F32" s="72" t="s">
        <v>134</v>
      </c>
      <c r="G32" s="73"/>
      <c r="H32" s="73"/>
      <c r="I32" s="73"/>
      <c r="J32" s="73"/>
    </row>
    <row r="33" spans="1:10">
      <c r="A33" s="65" t="s">
        <v>116</v>
      </c>
      <c r="B33" s="66"/>
      <c r="C33" s="66"/>
      <c r="F33" s="67"/>
      <c r="G33" s="68"/>
      <c r="H33" s="68"/>
      <c r="I33" s="68"/>
      <c r="J33" s="68"/>
    </row>
  </sheetData>
  <mergeCells count="40">
    <mergeCell ref="J1:L1"/>
    <mergeCell ref="A2:B4"/>
    <mergeCell ref="C2:C4"/>
    <mergeCell ref="D2:F2"/>
    <mergeCell ref="G2:I2"/>
    <mergeCell ref="J2:L2"/>
    <mergeCell ref="D3:D4"/>
    <mergeCell ref="J3:J4"/>
    <mergeCell ref="E3:F3"/>
    <mergeCell ref="G3:G4"/>
    <mergeCell ref="K3:L3"/>
    <mergeCell ref="H3:I3"/>
    <mergeCell ref="A10:B10"/>
    <mergeCell ref="A11:B11"/>
    <mergeCell ref="A5:B5"/>
    <mergeCell ref="A6:B6"/>
    <mergeCell ref="A12:B12"/>
    <mergeCell ref="A21:B21"/>
    <mergeCell ref="A13:B13"/>
    <mergeCell ref="A7:B7"/>
    <mergeCell ref="A8:B8"/>
    <mergeCell ref="A9:B9"/>
    <mergeCell ref="A22:B22"/>
    <mergeCell ref="A23:B23"/>
    <mergeCell ref="A14:B14"/>
    <mergeCell ref="A15:B15"/>
    <mergeCell ref="A16:B16"/>
    <mergeCell ref="A17:B17"/>
    <mergeCell ref="A18:B18"/>
    <mergeCell ref="A19:B19"/>
    <mergeCell ref="A20:B20"/>
    <mergeCell ref="A24:B24"/>
    <mergeCell ref="A25:B25"/>
    <mergeCell ref="A33:C33"/>
    <mergeCell ref="F33:J33"/>
    <mergeCell ref="A28:L28"/>
    <mergeCell ref="A30:C30"/>
    <mergeCell ref="A32:C32"/>
    <mergeCell ref="F32:J32"/>
    <mergeCell ref="A26:B26"/>
  </mergeCells>
  <phoneticPr fontId="2" type="noConversion"/>
  <printOptions horizontalCentered="1"/>
  <pageMargins left="0.19685039370078741" right="0.19685039370078741" top="0.31496062992125984" bottom="0.19685039370078741" header="0.51181102362204722" footer="0.51181102362204722"/>
  <pageSetup paperSize="9" scale="97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6"/>
  <sheetViews>
    <sheetView view="pageBreakPreview" zoomScaleNormal="100" zoomScaleSheetLayoutView="100" workbookViewId="0">
      <selection activeCell="A13" sqref="A13:I13"/>
    </sheetView>
  </sheetViews>
  <sheetFormatPr defaultRowHeight="12.75"/>
  <cols>
    <col min="1" max="1" width="30.7109375" customWidth="1"/>
    <col min="2" max="2" width="17.42578125" customWidth="1"/>
    <col min="3" max="3" width="5.7109375" customWidth="1"/>
    <col min="5" max="6" width="9.7109375" customWidth="1"/>
    <col min="7" max="7" width="17.5703125" customWidth="1"/>
    <col min="8" max="8" width="9.7109375" customWidth="1"/>
    <col min="9" max="9" width="20" customWidth="1"/>
    <col min="10" max="10" width="8.28515625" customWidth="1"/>
    <col min="12" max="12" width="15.5703125" customWidth="1"/>
    <col min="13" max="13" width="4.28515625" customWidth="1"/>
  </cols>
  <sheetData>
    <row r="1" spans="1:24" ht="21.75" customHeight="1">
      <c r="A1" s="82" t="s">
        <v>117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24" ht="21.75" customHeight="1">
      <c r="A2" s="83" t="s">
        <v>118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36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19.5" customHeight="1">
      <c r="A3" s="84" t="s">
        <v>136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24" ht="15" customHeight="1">
      <c r="A4" s="85" t="s">
        <v>119</v>
      </c>
      <c r="B4" s="86"/>
      <c r="C4" s="86"/>
      <c r="D4" s="86"/>
      <c r="E4" s="86"/>
      <c r="F4" s="86"/>
      <c r="G4" s="87"/>
      <c r="H4" s="88" t="s">
        <v>120</v>
      </c>
      <c r="I4" s="89"/>
      <c r="J4" s="38"/>
      <c r="K4" s="38"/>
      <c r="L4" s="39"/>
    </row>
    <row r="5" spans="1:24" ht="33.75" customHeight="1">
      <c r="A5" s="90" t="s">
        <v>121</v>
      </c>
      <c r="B5" s="91"/>
      <c r="C5" s="91"/>
      <c r="D5" s="91"/>
      <c r="E5" s="91"/>
      <c r="F5" s="91"/>
      <c r="G5" s="92"/>
      <c r="H5" s="93" t="s">
        <v>122</v>
      </c>
      <c r="I5" s="94"/>
      <c r="K5" s="95" t="s">
        <v>123</v>
      </c>
      <c r="L5" s="96"/>
    </row>
    <row r="6" spans="1:24" ht="45.75" customHeight="1">
      <c r="A6" s="97" t="s">
        <v>124</v>
      </c>
      <c r="B6" s="98"/>
      <c r="C6" s="98"/>
      <c r="D6" s="98"/>
      <c r="E6" s="98"/>
      <c r="F6" s="98"/>
      <c r="G6" s="99"/>
      <c r="H6" s="100" t="s">
        <v>125</v>
      </c>
      <c r="I6" s="101"/>
      <c r="J6" s="38"/>
      <c r="K6" s="96"/>
      <c r="L6" s="96"/>
    </row>
    <row r="7" spans="1:24" ht="66.75" customHeight="1">
      <c r="A7" s="97" t="s">
        <v>126</v>
      </c>
      <c r="B7" s="68"/>
      <c r="C7" s="68"/>
      <c r="D7" s="68"/>
      <c r="E7" s="68"/>
      <c r="F7" s="68"/>
      <c r="G7" s="102"/>
      <c r="H7" s="100" t="s">
        <v>127</v>
      </c>
      <c r="I7" s="101"/>
      <c r="J7" s="38"/>
      <c r="K7" s="96"/>
      <c r="L7" s="96"/>
      <c r="N7" t="s">
        <v>128</v>
      </c>
    </row>
    <row r="8" spans="1:24" ht="34.5" customHeight="1">
      <c r="A8" s="103" t="s">
        <v>129</v>
      </c>
      <c r="B8" s="104"/>
      <c r="C8" s="104"/>
      <c r="D8" s="104"/>
      <c r="E8" s="104"/>
      <c r="F8" s="104"/>
      <c r="G8" s="105"/>
      <c r="H8" s="106" t="s">
        <v>130</v>
      </c>
      <c r="I8" s="107"/>
      <c r="J8" s="38"/>
      <c r="K8" s="96"/>
      <c r="L8" s="96"/>
    </row>
    <row r="10" spans="1:24" ht="22.5" customHeight="1"/>
    <row r="11" spans="1:24" ht="26.25" customHeight="1">
      <c r="A11" s="74" t="s">
        <v>131</v>
      </c>
      <c r="B11" s="74"/>
      <c r="C11" s="74"/>
      <c r="D11" s="74"/>
      <c r="E11" s="74"/>
      <c r="F11" s="74"/>
      <c r="G11" s="74"/>
      <c r="H11" s="74"/>
      <c r="I11" s="74"/>
    </row>
    <row r="12" spans="1:24" ht="30.75" customHeight="1">
      <c r="A12" s="81" t="s">
        <v>137</v>
      </c>
      <c r="B12" s="74"/>
      <c r="C12" s="74"/>
      <c r="D12" s="74"/>
      <c r="E12" s="74"/>
      <c r="F12" s="74"/>
      <c r="G12" s="74"/>
      <c r="H12" s="74"/>
      <c r="I12" s="74"/>
    </row>
    <row r="13" spans="1:24" ht="93" customHeight="1">
      <c r="A13" s="75" t="s">
        <v>133</v>
      </c>
      <c r="B13" s="76"/>
      <c r="C13" s="76"/>
      <c r="D13" s="76"/>
      <c r="E13" s="76"/>
      <c r="F13" s="76"/>
      <c r="G13" s="76"/>
      <c r="H13" s="76"/>
      <c r="I13" s="77"/>
    </row>
    <row r="14" spans="1:24" ht="18.75" customHeight="1">
      <c r="A14" s="78"/>
      <c r="B14" s="78"/>
      <c r="C14" s="78"/>
      <c r="D14" s="78"/>
      <c r="E14" s="78"/>
      <c r="F14" s="78"/>
      <c r="G14" s="78"/>
      <c r="H14" s="78"/>
      <c r="I14" s="78"/>
    </row>
    <row r="15" spans="1:24" ht="27.75" customHeight="1">
      <c r="A15" s="79" t="s">
        <v>132</v>
      </c>
      <c r="B15" s="58"/>
      <c r="C15" s="58"/>
      <c r="D15" s="58"/>
      <c r="E15" s="58"/>
      <c r="F15" s="80"/>
      <c r="G15" s="80"/>
      <c r="H15" s="80"/>
      <c r="I15" s="80"/>
    </row>
    <row r="16" spans="1:24">
      <c r="A16" s="67"/>
      <c r="B16" s="67"/>
      <c r="C16" s="67"/>
      <c r="D16" s="67"/>
      <c r="E16" s="67"/>
      <c r="F16" s="67"/>
    </row>
  </sheetData>
  <mergeCells count="21">
    <mergeCell ref="A7:G7"/>
    <mergeCell ref="H7:I7"/>
    <mergeCell ref="A8:G8"/>
    <mergeCell ref="H8:I8"/>
    <mergeCell ref="A1:L1"/>
    <mergeCell ref="A2:L2"/>
    <mergeCell ref="A3:L3"/>
    <mergeCell ref="A4:G4"/>
    <mergeCell ref="H4:I4"/>
    <mergeCell ref="A5:G5"/>
    <mergeCell ref="H5:I5"/>
    <mergeCell ref="K5:L8"/>
    <mergeCell ref="A6:G6"/>
    <mergeCell ref="H6:I6"/>
    <mergeCell ref="A16:F16"/>
    <mergeCell ref="A11:I11"/>
    <mergeCell ref="A13:I13"/>
    <mergeCell ref="A14:I14"/>
    <mergeCell ref="A15:E15"/>
    <mergeCell ref="F15:I15"/>
    <mergeCell ref="A12:I12"/>
  </mergeCells>
  <phoneticPr fontId="2" type="noConversion"/>
  <printOptions horizontalCentered="1"/>
  <pageMargins left="0.19685039370078741" right="0.19685039370078741" top="0.31496062992125984" bottom="0.19685039370078741" header="0.51181102362204722" footer="0.51181102362204722"/>
  <pageSetup paperSize="9" scale="82" orientation="landscape" horizontalDpi="120" verticalDpi="144" r:id="rId1"/>
  <headerFooter alignWithMargins="0"/>
  <rowBreaks count="1" manualBreakCount="1">
    <brk id="2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 1</vt:lpstr>
      <vt:lpstr> 2</vt:lpstr>
      <vt:lpstr>Лист1</vt:lpstr>
      <vt:lpstr>' 1'!Заголовки_для_печати</vt:lpstr>
      <vt:lpstr>' 2'!Заголовки_для_печати</vt:lpstr>
      <vt:lpstr>' 1'!Область_печати</vt:lpstr>
      <vt:lpstr>' 2'!Область_печати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dsz6</dc:creator>
  <cp:lastModifiedBy>User15</cp:lastModifiedBy>
  <cp:lastPrinted>2025-01-21T07:42:04Z</cp:lastPrinted>
  <dcterms:created xsi:type="dcterms:W3CDTF">2024-01-17T13:20:48Z</dcterms:created>
  <dcterms:modified xsi:type="dcterms:W3CDTF">2025-04-02T10:30:15Z</dcterms:modified>
</cp:coreProperties>
</file>